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4880" windowHeight="7995"/>
  </bookViews>
  <sheets>
    <sheet name="2024" sheetId="11" r:id="rId1"/>
  </sheets>
  <definedNames>
    <definedName name="_xlnm._FilterDatabase" localSheetId="0" hidden="1">'2024'!$A$5:$T$532</definedName>
    <definedName name="_xlnm.Print_Titles" localSheetId="0">'2024'!$5:$8</definedName>
    <definedName name="_xlnm.Print_Area" localSheetId="0">'2024'!$A$1:$T$532</definedName>
  </definedNames>
  <calcPr calcId="145621"/>
</workbook>
</file>

<file path=xl/calcChain.xml><?xml version="1.0" encoding="utf-8"?>
<calcChain xmlns="http://schemas.openxmlformats.org/spreadsheetml/2006/main">
  <c r="J526" i="11" l="1"/>
  <c r="J500" i="11"/>
  <c r="J498" i="11"/>
  <c r="J479" i="11"/>
  <c r="J474" i="11"/>
  <c r="J471" i="11"/>
  <c r="J459" i="11"/>
  <c r="J457" i="11"/>
  <c r="L532" i="11"/>
  <c r="L529" i="11"/>
  <c r="L517" i="11"/>
  <c r="L518" i="11"/>
  <c r="L519" i="11"/>
  <c r="L520" i="11"/>
  <c r="L521" i="11"/>
  <c r="L522" i="11"/>
  <c r="L523" i="11"/>
  <c r="L524" i="11"/>
  <c r="L525" i="11"/>
  <c r="L516" i="11"/>
  <c r="L507" i="11"/>
  <c r="L508" i="11"/>
  <c r="L509" i="11"/>
  <c r="L510" i="11"/>
  <c r="L511" i="11"/>
  <c r="L512" i="11"/>
  <c r="L513" i="11"/>
  <c r="L506" i="11"/>
  <c r="L502" i="11"/>
  <c r="L503" i="11"/>
  <c r="L501" i="11"/>
  <c r="L499" i="11"/>
  <c r="L481" i="11"/>
  <c r="L482" i="11"/>
  <c r="L483" i="11"/>
  <c r="L484" i="11"/>
  <c r="L485" i="11"/>
  <c r="L486" i="11"/>
  <c r="L487" i="11"/>
  <c r="L488" i="11"/>
  <c r="L489" i="11"/>
  <c r="L490" i="11"/>
  <c r="L491" i="11"/>
  <c r="L492" i="11"/>
  <c r="L493" i="11"/>
  <c r="L494" i="11"/>
  <c r="L495" i="11"/>
  <c r="L480" i="11"/>
  <c r="L476" i="11"/>
  <c r="L477" i="11"/>
  <c r="L478" i="11"/>
  <c r="L475" i="11"/>
  <c r="L473" i="11"/>
  <c r="L472" i="11"/>
  <c r="L461" i="11"/>
  <c r="L462" i="11"/>
  <c r="L463" i="11"/>
  <c r="L464" i="11"/>
  <c r="L465" i="11"/>
  <c r="L466" i="11"/>
  <c r="L467" i="11"/>
  <c r="L468" i="11"/>
  <c r="L460" i="11"/>
  <c r="L458" i="11"/>
  <c r="J455" i="11"/>
  <c r="J456" i="11"/>
  <c r="J454" i="11"/>
  <c r="N450" i="11"/>
  <c r="L451" i="11"/>
  <c r="L437" i="11"/>
  <c r="L438" i="11"/>
  <c r="L439" i="11"/>
  <c r="L440" i="11"/>
  <c r="L441" i="11"/>
  <c r="L442" i="11"/>
  <c r="L443" i="11"/>
  <c r="L444" i="11"/>
  <c r="L445" i="11"/>
  <c r="L446" i="11"/>
  <c r="L447" i="11"/>
  <c r="L448" i="11"/>
  <c r="L449" i="11"/>
  <c r="L436" i="11"/>
  <c r="N432" i="11"/>
  <c r="N430" i="11"/>
  <c r="L433" i="11"/>
  <c r="L431" i="11"/>
  <c r="L413" i="11"/>
  <c r="L414" i="11"/>
  <c r="L415" i="11"/>
  <c r="L416" i="11"/>
  <c r="L417" i="11"/>
  <c r="L418" i="11"/>
  <c r="L419" i="11"/>
  <c r="L420" i="11"/>
  <c r="L421" i="11"/>
  <c r="L422" i="11"/>
  <c r="L423" i="11"/>
  <c r="L424" i="11"/>
  <c r="L425" i="11"/>
  <c r="L426" i="11"/>
  <c r="L427" i="11"/>
  <c r="L428" i="11"/>
  <c r="L429" i="11"/>
  <c r="L412" i="11"/>
  <c r="J411" i="11"/>
  <c r="L404" i="11"/>
  <c r="L405" i="11"/>
  <c r="L406" i="11"/>
  <c r="L407" i="11"/>
  <c r="L408" i="11"/>
  <c r="L409" i="11"/>
  <c r="L410" i="11"/>
  <c r="L403" i="11"/>
  <c r="J399" i="11"/>
  <c r="J400" i="11"/>
  <c r="J401" i="11"/>
  <c r="J402" i="11"/>
  <c r="J398" i="11"/>
  <c r="N394" i="11"/>
  <c r="L395" i="11"/>
  <c r="L385" i="11"/>
  <c r="L386" i="11"/>
  <c r="L387" i="11"/>
  <c r="L388" i="11"/>
  <c r="L389" i="11"/>
  <c r="L390" i="11"/>
  <c r="L391" i="11"/>
  <c r="L392" i="11"/>
  <c r="L393" i="11"/>
  <c r="L384" i="11"/>
  <c r="L376" i="11"/>
  <c r="L377" i="11"/>
  <c r="L378" i="11"/>
  <c r="L379" i="11"/>
  <c r="L380" i="11"/>
  <c r="L381" i="11"/>
  <c r="L375" i="11"/>
  <c r="J374" i="11"/>
  <c r="L369" i="11"/>
  <c r="L370" i="11"/>
  <c r="L371" i="11"/>
  <c r="L372" i="11"/>
  <c r="L373" i="11"/>
  <c r="L368" i="11"/>
  <c r="L365" i="11"/>
  <c r="L364" i="11"/>
  <c r="J367" i="11"/>
  <c r="J366" i="11"/>
  <c r="L356" i="11"/>
  <c r="L357" i="11"/>
  <c r="L358" i="11"/>
  <c r="L359" i="11"/>
  <c r="L360" i="11"/>
  <c r="L361" i="11"/>
  <c r="L355" i="11"/>
  <c r="J353" i="11"/>
  <c r="J354" i="11"/>
  <c r="J352" i="11"/>
  <c r="L333" i="11"/>
  <c r="L334" i="11"/>
  <c r="L335" i="11"/>
  <c r="L336" i="11"/>
  <c r="L337" i="11"/>
  <c r="L338" i="11"/>
  <c r="L339" i="11"/>
  <c r="L340" i="11"/>
  <c r="L341" i="11"/>
  <c r="L342" i="11"/>
  <c r="L343" i="11"/>
  <c r="L344" i="11"/>
  <c r="L345" i="11"/>
  <c r="L346" i="11"/>
  <c r="L347" i="11"/>
  <c r="L348" i="11"/>
  <c r="L349" i="11"/>
  <c r="L332" i="11"/>
  <c r="J325" i="11"/>
  <c r="J326" i="11"/>
  <c r="J327" i="11"/>
  <c r="J328" i="11"/>
  <c r="J329" i="11"/>
  <c r="J330" i="11"/>
  <c r="J331" i="11"/>
  <c r="J324" i="11"/>
  <c r="N321" i="11"/>
  <c r="L312" i="11"/>
  <c r="L313" i="11"/>
  <c r="L314" i="11"/>
  <c r="L315" i="11"/>
  <c r="L316" i="11"/>
  <c r="L317" i="11"/>
  <c r="L318" i="11"/>
  <c r="L319" i="11"/>
  <c r="L320" i="11"/>
  <c r="L311" i="11"/>
  <c r="L309" i="11"/>
  <c r="L306" i="11"/>
  <c r="J310" i="11"/>
  <c r="J308" i="11"/>
  <c r="J307" i="11"/>
  <c r="J294" i="11"/>
  <c r="J292" i="11"/>
  <c r="L296" i="11"/>
  <c r="L297" i="11"/>
  <c r="L298" i="11"/>
  <c r="L299" i="11"/>
  <c r="L300" i="11"/>
  <c r="L301" i="11"/>
  <c r="L302" i="11"/>
  <c r="L303" i="11"/>
  <c r="L295" i="11"/>
  <c r="L293" i="11"/>
  <c r="L291" i="11"/>
  <c r="J290" i="11"/>
  <c r="J289" i="11"/>
  <c r="L278" i="11"/>
  <c r="L279" i="11"/>
  <c r="L280" i="11"/>
  <c r="L281" i="11"/>
  <c r="L282" i="11"/>
  <c r="L283" i="11"/>
  <c r="L284" i="11"/>
  <c r="L285" i="11"/>
  <c r="L286" i="11"/>
  <c r="L277" i="11"/>
  <c r="J272" i="11"/>
  <c r="J273" i="11"/>
  <c r="J274" i="11"/>
  <c r="J275" i="11"/>
  <c r="J276" i="11"/>
  <c r="J271" i="11"/>
  <c r="L255" i="11"/>
  <c r="L256" i="11"/>
  <c r="L257" i="11"/>
  <c r="L258" i="11"/>
  <c r="L259" i="11"/>
  <c r="L260" i="11"/>
  <c r="L261" i="11"/>
  <c r="L262" i="11"/>
  <c r="L263" i="11"/>
  <c r="L264" i="11"/>
  <c r="L265" i="11"/>
  <c r="L266" i="11"/>
  <c r="L267" i="11"/>
  <c r="L268" i="11"/>
  <c r="L254" i="11"/>
  <c r="J251" i="11"/>
  <c r="J252" i="11"/>
  <c r="J253" i="11"/>
  <c r="J250" i="11"/>
  <c r="L233" i="11"/>
  <c r="L234" i="11"/>
  <c r="L235" i="11"/>
  <c r="L236" i="11"/>
  <c r="L237" i="11"/>
  <c r="L238" i="11"/>
  <c r="L239" i="11"/>
  <c r="L240" i="11"/>
  <c r="L241" i="11"/>
  <c r="L242" i="11"/>
  <c r="L243" i="11"/>
  <c r="L244" i="11"/>
  <c r="L245" i="11"/>
  <c r="L246" i="11"/>
  <c r="L247" i="11"/>
  <c r="L232" i="11"/>
  <c r="J231" i="11"/>
  <c r="L230" i="11"/>
  <c r="L229" i="11"/>
  <c r="J228" i="11"/>
  <c r="J227" i="11"/>
  <c r="J214" i="11"/>
  <c r="J213" i="11"/>
  <c r="L216" i="11"/>
  <c r="L217" i="11"/>
  <c r="L218" i="11"/>
  <c r="L219" i="11"/>
  <c r="L220" i="11"/>
  <c r="L221" i="11"/>
  <c r="L222" i="11"/>
  <c r="L223" i="11"/>
  <c r="L224" i="11"/>
  <c r="L215" i="11"/>
  <c r="L212" i="11"/>
  <c r="J211" i="11"/>
  <c r="J210" i="11"/>
  <c r="L209" i="11"/>
  <c r="J208" i="11"/>
  <c r="J207" i="11"/>
  <c r="L197" i="11"/>
  <c r="L198" i="11"/>
  <c r="L199" i="11"/>
  <c r="L200" i="11"/>
  <c r="L201" i="11"/>
  <c r="L202" i="11"/>
  <c r="L203" i="11"/>
  <c r="L204" i="11"/>
  <c r="L196" i="11"/>
  <c r="J195" i="11"/>
  <c r="J192" i="11"/>
  <c r="L181" i="11"/>
  <c r="L182" i="11"/>
  <c r="L183" i="11"/>
  <c r="L184" i="11"/>
  <c r="L185" i="11"/>
  <c r="L186" i="11"/>
  <c r="L187" i="11"/>
  <c r="L188" i="11"/>
  <c r="L189" i="11"/>
  <c r="L190" i="11"/>
  <c r="L191" i="11"/>
  <c r="L180" i="11"/>
  <c r="J179" i="11"/>
  <c r="J159" i="11"/>
  <c r="L161" i="11"/>
  <c r="L162" i="11"/>
  <c r="L163" i="11"/>
  <c r="L164" i="11"/>
  <c r="L165" i="11"/>
  <c r="L166" i="11"/>
  <c r="L167" i="11"/>
  <c r="L168" i="11"/>
  <c r="L169" i="11"/>
  <c r="L170" i="11"/>
  <c r="L171" i="11"/>
  <c r="L172" i="11"/>
  <c r="L173" i="11"/>
  <c r="L174" i="11"/>
  <c r="L175" i="11"/>
  <c r="L176" i="11"/>
  <c r="L160" i="11"/>
  <c r="L158" i="11"/>
  <c r="L157" i="11"/>
  <c r="L155" i="11"/>
  <c r="L151" i="11"/>
  <c r="J156" i="11"/>
  <c r="J153" i="11"/>
  <c r="J154" i="11"/>
  <c r="J152" i="11"/>
  <c r="J149" i="11"/>
  <c r="J150" i="11"/>
  <c r="J148" i="11"/>
  <c r="L139" i="11" l="1"/>
  <c r="L140" i="11"/>
  <c r="L141" i="11"/>
  <c r="L142" i="11"/>
  <c r="L143" i="11"/>
  <c r="L144" i="11"/>
  <c r="L145" i="11"/>
  <c r="L138" i="11"/>
  <c r="L135" i="11"/>
  <c r="L134" i="11"/>
  <c r="J133" i="11"/>
  <c r="J132" i="11"/>
  <c r="L126" i="11"/>
  <c r="L127" i="11"/>
  <c r="L128" i="11"/>
  <c r="L129" i="11"/>
  <c r="L130" i="11"/>
  <c r="L131" i="11"/>
  <c r="L125" i="11"/>
  <c r="L116" i="11"/>
  <c r="L117" i="11"/>
  <c r="L118" i="11"/>
  <c r="L119" i="11"/>
  <c r="L120" i="11"/>
  <c r="L121" i="11"/>
  <c r="L122" i="11"/>
  <c r="L115" i="11"/>
  <c r="J114" i="11"/>
  <c r="J113" i="11"/>
  <c r="L110" i="11"/>
  <c r="L109" i="11"/>
  <c r="N106" i="11"/>
  <c r="L102" i="11"/>
  <c r="L103" i="11"/>
  <c r="L104" i="11"/>
  <c r="L105" i="11"/>
  <c r="L101" i="11"/>
  <c r="J100" i="11"/>
  <c r="L92" i="11"/>
  <c r="L93" i="11"/>
  <c r="L94" i="11"/>
  <c r="L95" i="11"/>
  <c r="L96" i="11"/>
  <c r="L97" i="11"/>
  <c r="L91" i="11"/>
  <c r="J90" i="11"/>
  <c r="R87" i="11"/>
  <c r="L71" i="11"/>
  <c r="L72" i="11"/>
  <c r="L73" i="11"/>
  <c r="L74" i="11"/>
  <c r="L75" i="11"/>
  <c r="L76" i="11"/>
  <c r="L77" i="11"/>
  <c r="L78" i="11"/>
  <c r="L79" i="11"/>
  <c r="L80" i="11"/>
  <c r="L81" i="11"/>
  <c r="L82" i="11"/>
  <c r="L83" i="11"/>
  <c r="L84" i="11"/>
  <c r="L85" i="11"/>
  <c r="L86" i="11"/>
  <c r="L70" i="11"/>
  <c r="N67" i="11"/>
  <c r="L60" i="11"/>
  <c r="L61" i="11"/>
  <c r="L62" i="11"/>
  <c r="L63" i="11"/>
  <c r="L64" i="11"/>
  <c r="L65" i="11"/>
  <c r="L66" i="11"/>
  <c r="L59" i="11"/>
  <c r="L56" i="11"/>
  <c r="L57" i="11"/>
  <c r="L55" i="11"/>
  <c r="J58" i="11"/>
  <c r="J54" i="11"/>
  <c r="L53" i="11"/>
  <c r="J47" i="11"/>
  <c r="J48" i="11"/>
  <c r="J49" i="11"/>
  <c r="J50" i="11"/>
  <c r="J51" i="11"/>
  <c r="J52" i="11"/>
  <c r="J46" i="11"/>
  <c r="L34" i="11"/>
  <c r="L35" i="11"/>
  <c r="L36" i="11"/>
  <c r="L37" i="11"/>
  <c r="L38" i="11"/>
  <c r="L39" i="11"/>
  <c r="L40" i="11"/>
  <c r="L41" i="11"/>
  <c r="L42" i="11"/>
  <c r="L43" i="11"/>
  <c r="L33" i="11"/>
  <c r="J29" i="11"/>
  <c r="J30" i="11"/>
  <c r="J31" i="11"/>
  <c r="J32" i="11"/>
  <c r="J28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12" i="11"/>
  <c r="Q68" i="11" l="1"/>
  <c r="P68" i="11"/>
  <c r="O68" i="11"/>
  <c r="N68" i="11"/>
  <c r="M68" i="11"/>
  <c r="K68" i="11"/>
  <c r="J68" i="11"/>
  <c r="I68" i="11"/>
  <c r="R531" i="11"/>
  <c r="R528" i="11"/>
  <c r="R515" i="11"/>
  <c r="R505" i="11"/>
  <c r="R497" i="11"/>
  <c r="R470" i="11"/>
  <c r="R453" i="11"/>
  <c r="R435" i="11"/>
  <c r="R397" i="11"/>
  <c r="R383" i="11"/>
  <c r="R363" i="11"/>
  <c r="R351" i="11"/>
  <c r="R323" i="11"/>
  <c r="R305" i="11"/>
  <c r="R288" i="11"/>
  <c r="R270" i="11"/>
  <c r="R249" i="11"/>
  <c r="R226" i="11"/>
  <c r="R206" i="11"/>
  <c r="R194" i="11"/>
  <c r="R178" i="11"/>
  <c r="R147" i="11"/>
  <c r="R137" i="11"/>
  <c r="R124" i="11"/>
  <c r="R112" i="11"/>
  <c r="R108" i="11"/>
  <c r="R99" i="11"/>
  <c r="R89" i="11"/>
  <c r="R69" i="11"/>
  <c r="R45" i="11"/>
  <c r="R27" i="11"/>
  <c r="P531" i="11"/>
  <c r="P528" i="11"/>
  <c r="P515" i="11"/>
  <c r="P505" i="11"/>
  <c r="P497" i="11"/>
  <c r="P470" i="11"/>
  <c r="P453" i="11"/>
  <c r="P435" i="11"/>
  <c r="P397" i="11"/>
  <c r="P383" i="11"/>
  <c r="P363" i="11"/>
  <c r="P351" i="11"/>
  <c r="P323" i="11"/>
  <c r="P305" i="11"/>
  <c r="P288" i="11"/>
  <c r="P270" i="11"/>
  <c r="P249" i="11"/>
  <c r="P226" i="11"/>
  <c r="P206" i="11"/>
  <c r="P194" i="11"/>
  <c r="P178" i="11"/>
  <c r="P147" i="11"/>
  <c r="P137" i="11"/>
  <c r="P124" i="11"/>
  <c r="P112" i="11"/>
  <c r="P108" i="11"/>
  <c r="P99" i="11"/>
  <c r="P89" i="11"/>
  <c r="P69" i="11"/>
  <c r="P45" i="11"/>
  <c r="P27" i="11"/>
  <c r="N531" i="11"/>
  <c r="N528" i="11"/>
  <c r="N515" i="11"/>
  <c r="N505" i="11"/>
  <c r="N497" i="11"/>
  <c r="N470" i="11"/>
  <c r="N453" i="11"/>
  <c r="N435" i="11"/>
  <c r="N397" i="11"/>
  <c r="N383" i="11"/>
  <c r="N363" i="11"/>
  <c r="N351" i="11"/>
  <c r="N323" i="11"/>
  <c r="N305" i="11"/>
  <c r="N288" i="11"/>
  <c r="N270" i="11"/>
  <c r="N249" i="11"/>
  <c r="N226" i="11"/>
  <c r="N206" i="11"/>
  <c r="N194" i="11"/>
  <c r="N178" i="11"/>
  <c r="N147" i="11"/>
  <c r="N137" i="11"/>
  <c r="N124" i="11"/>
  <c r="N112" i="11"/>
  <c r="N108" i="11"/>
  <c r="N99" i="11"/>
  <c r="N89" i="11"/>
  <c r="N69" i="11"/>
  <c r="N45" i="11"/>
  <c r="N27" i="11"/>
  <c r="L531" i="11"/>
  <c r="L528" i="11"/>
  <c r="L515" i="11"/>
  <c r="L505" i="11"/>
  <c r="L497" i="11"/>
  <c r="L470" i="11"/>
  <c r="L453" i="11"/>
  <c r="L435" i="11"/>
  <c r="L397" i="11"/>
  <c r="L383" i="11"/>
  <c r="L363" i="11"/>
  <c r="L351" i="11"/>
  <c r="L323" i="11"/>
  <c r="L305" i="11"/>
  <c r="L288" i="11"/>
  <c r="L270" i="11"/>
  <c r="L249" i="11"/>
  <c r="L226" i="11"/>
  <c r="L206" i="11"/>
  <c r="L194" i="11"/>
  <c r="L178" i="11"/>
  <c r="L147" i="11"/>
  <c r="L137" i="11"/>
  <c r="L124" i="11"/>
  <c r="L112" i="11"/>
  <c r="L108" i="11"/>
  <c r="L99" i="11"/>
  <c r="L89" i="11"/>
  <c r="L69" i="11"/>
  <c r="L45" i="11"/>
  <c r="L27" i="11"/>
  <c r="J531" i="11"/>
  <c r="J528" i="11"/>
  <c r="J515" i="11"/>
  <c r="J505" i="11"/>
  <c r="J497" i="11"/>
  <c r="J470" i="11"/>
  <c r="J453" i="11"/>
  <c r="J435" i="11"/>
  <c r="J397" i="11"/>
  <c r="J383" i="11"/>
  <c r="J363" i="11"/>
  <c r="J351" i="11"/>
  <c r="J323" i="11"/>
  <c r="J305" i="11"/>
  <c r="J288" i="11"/>
  <c r="J270" i="11"/>
  <c r="J249" i="11"/>
  <c r="J226" i="11"/>
  <c r="J206" i="11"/>
  <c r="J194" i="11"/>
  <c r="J178" i="11"/>
  <c r="J147" i="11"/>
  <c r="J137" i="11"/>
  <c r="J124" i="11"/>
  <c r="J112" i="11"/>
  <c r="J108" i="11"/>
  <c r="J99" i="11"/>
  <c r="J89" i="11"/>
  <c r="J69" i="11"/>
  <c r="J45" i="11"/>
  <c r="J27" i="11"/>
  <c r="R88" i="11" l="1"/>
  <c r="Q88" i="11"/>
  <c r="P88" i="11"/>
  <c r="O88" i="11"/>
  <c r="N88" i="11"/>
  <c r="M88" i="11"/>
  <c r="K88" i="11"/>
  <c r="I88" i="11"/>
  <c r="R44" i="11"/>
  <c r="Q44" i="11"/>
  <c r="P44" i="11"/>
  <c r="O44" i="11"/>
  <c r="M44" i="11"/>
  <c r="K44" i="11"/>
  <c r="I44" i="11"/>
  <c r="J88" i="11" l="1"/>
  <c r="R68" i="11"/>
  <c r="N44" i="11"/>
  <c r="R11" i="11"/>
  <c r="P11" i="11"/>
  <c r="N11" i="11"/>
  <c r="L11" i="11"/>
  <c r="J11" i="11"/>
  <c r="L68" i="11" l="1"/>
  <c r="L88" i="11"/>
  <c r="J44" i="11"/>
  <c r="L44" i="11"/>
  <c r="K225" i="11"/>
  <c r="M225" i="11"/>
  <c r="N225" i="11"/>
  <c r="O225" i="11"/>
  <c r="P225" i="11"/>
  <c r="Q225" i="11"/>
  <c r="R225" i="11"/>
  <c r="I225" i="11"/>
  <c r="K362" i="11" l="1"/>
  <c r="M362" i="11"/>
  <c r="N362" i="11"/>
  <c r="O362" i="11"/>
  <c r="P362" i="11"/>
  <c r="Q362" i="11"/>
  <c r="R362" i="11"/>
  <c r="I362" i="11"/>
  <c r="R123" i="11" l="1"/>
  <c r="Q123" i="11"/>
  <c r="P123" i="11"/>
  <c r="O123" i="11"/>
  <c r="N123" i="11"/>
  <c r="M123" i="11"/>
  <c r="K123" i="11"/>
  <c r="I123" i="11"/>
  <c r="L530" i="11"/>
  <c r="R530" i="11"/>
  <c r="Q530" i="11"/>
  <c r="P530" i="11"/>
  <c r="O530" i="11"/>
  <c r="N530" i="11"/>
  <c r="M530" i="11"/>
  <c r="K530" i="11"/>
  <c r="J530" i="11"/>
  <c r="I530" i="11"/>
  <c r="R396" i="11"/>
  <c r="Q396" i="11"/>
  <c r="P396" i="11"/>
  <c r="O396" i="11"/>
  <c r="M396" i="11"/>
  <c r="K396" i="11"/>
  <c r="I396" i="11"/>
  <c r="I514" i="11"/>
  <c r="R382" i="11"/>
  <c r="Q382" i="11"/>
  <c r="P382" i="11"/>
  <c r="O382" i="11"/>
  <c r="M382" i="11"/>
  <c r="K382" i="11"/>
  <c r="J382" i="11"/>
  <c r="R350" i="11"/>
  <c r="Q350" i="11"/>
  <c r="P350" i="11"/>
  <c r="O350" i="11"/>
  <c r="N350" i="11"/>
  <c r="M350" i="11"/>
  <c r="K350" i="11"/>
  <c r="R322" i="11"/>
  <c r="Q322" i="11"/>
  <c r="P322" i="11"/>
  <c r="O322" i="11"/>
  <c r="N322" i="11"/>
  <c r="M322" i="11"/>
  <c r="K322" i="11"/>
  <c r="R304" i="11"/>
  <c r="Q304" i="11"/>
  <c r="P304" i="11"/>
  <c r="O304" i="11"/>
  <c r="M304" i="11"/>
  <c r="K304" i="11"/>
  <c r="R287" i="11"/>
  <c r="Q287" i="11"/>
  <c r="P287" i="11"/>
  <c r="O287" i="11"/>
  <c r="N287" i="11"/>
  <c r="M287" i="11"/>
  <c r="K287" i="11"/>
  <c r="R269" i="11"/>
  <c r="Q269" i="11"/>
  <c r="P269" i="11"/>
  <c r="O269" i="11"/>
  <c r="N269" i="11"/>
  <c r="M269" i="11"/>
  <c r="K269" i="11"/>
  <c r="R248" i="11"/>
  <c r="Q248" i="11"/>
  <c r="P248" i="11"/>
  <c r="O248" i="11"/>
  <c r="N248" i="11"/>
  <c r="M248" i="11"/>
  <c r="K248" i="11"/>
  <c r="R205" i="11"/>
  <c r="Q205" i="11"/>
  <c r="P205" i="11"/>
  <c r="O205" i="11"/>
  <c r="N205" i="11"/>
  <c r="M205" i="11"/>
  <c r="K205" i="11"/>
  <c r="R193" i="11"/>
  <c r="Q193" i="11"/>
  <c r="P193" i="11"/>
  <c r="O193" i="11"/>
  <c r="N193" i="11"/>
  <c r="M193" i="11"/>
  <c r="K193" i="11"/>
  <c r="R177" i="11"/>
  <c r="Q177" i="11"/>
  <c r="P177" i="11"/>
  <c r="O177" i="11"/>
  <c r="N177" i="11"/>
  <c r="M177" i="11"/>
  <c r="K177" i="11"/>
  <c r="R146" i="11"/>
  <c r="Q146" i="11"/>
  <c r="P146" i="11"/>
  <c r="O146" i="11"/>
  <c r="N146" i="11"/>
  <c r="M146" i="11"/>
  <c r="K146" i="11"/>
  <c r="R136" i="11"/>
  <c r="Q136" i="11"/>
  <c r="P136" i="11"/>
  <c r="O136" i="11"/>
  <c r="N136" i="11"/>
  <c r="M136" i="11"/>
  <c r="K136" i="11"/>
  <c r="R111" i="11"/>
  <c r="Q111" i="11"/>
  <c r="P111" i="11"/>
  <c r="O111" i="11"/>
  <c r="N111" i="11"/>
  <c r="M111" i="11"/>
  <c r="K111" i="11"/>
  <c r="R98" i="11"/>
  <c r="Q98" i="11"/>
  <c r="P98" i="11"/>
  <c r="O98" i="11"/>
  <c r="M98" i="11"/>
  <c r="K98" i="11"/>
  <c r="R26" i="11"/>
  <c r="Q26" i="11"/>
  <c r="P26" i="11"/>
  <c r="O26" i="11"/>
  <c r="N26" i="11"/>
  <c r="M26" i="11"/>
  <c r="K26" i="11"/>
  <c r="R10" i="11"/>
  <c r="Q10" i="11"/>
  <c r="P10" i="11"/>
  <c r="O10" i="11"/>
  <c r="N10" i="11"/>
  <c r="M10" i="11"/>
  <c r="K10" i="11"/>
  <c r="J10" i="11"/>
  <c r="I322" i="11"/>
  <c r="I382" i="11"/>
  <c r="N382" i="11"/>
  <c r="S362" i="11" l="1"/>
  <c r="T530" i="11"/>
  <c r="S530" i="11"/>
  <c r="S322" i="11"/>
  <c r="S382" i="11"/>
  <c r="T44" i="11" l="1"/>
  <c r="I193" i="11"/>
  <c r="S193" i="11" s="1"/>
  <c r="J98" i="11"/>
  <c r="N98" i="11"/>
  <c r="S88" i="11"/>
  <c r="J362" i="11" l="1"/>
  <c r="L26" i="11"/>
  <c r="J304" i="11"/>
  <c r="L98" i="11"/>
  <c r="T98" i="11" s="1"/>
  <c r="L10" i="11"/>
  <c r="J26" i="11"/>
  <c r="T68" i="11"/>
  <c r="I10" i="11"/>
  <c r="T88" i="11" l="1"/>
  <c r="T26" i="11"/>
  <c r="S396" i="11"/>
  <c r="R514" i="11"/>
  <c r="Q514" i="11"/>
  <c r="P514" i="11"/>
  <c r="O514" i="11"/>
  <c r="M514" i="11"/>
  <c r="K514" i="11"/>
  <c r="J514" i="11"/>
  <c r="S514" i="11" l="1"/>
  <c r="R527" i="11"/>
  <c r="Q527" i="11"/>
  <c r="P527" i="11"/>
  <c r="O527" i="11"/>
  <c r="N527" i="11"/>
  <c r="M527" i="11"/>
  <c r="K527" i="11"/>
  <c r="J527" i="11"/>
  <c r="I527" i="11"/>
  <c r="R504" i="11"/>
  <c r="Q504" i="11"/>
  <c r="P504" i="11"/>
  <c r="O504" i="11"/>
  <c r="N504" i="11"/>
  <c r="M504" i="11"/>
  <c r="K504" i="11"/>
  <c r="J504" i="11"/>
  <c r="I504" i="11"/>
  <c r="R496" i="11"/>
  <c r="Q496" i="11"/>
  <c r="P496" i="11"/>
  <c r="O496" i="11"/>
  <c r="N496" i="11"/>
  <c r="M496" i="11"/>
  <c r="K496" i="11"/>
  <c r="I496" i="11"/>
  <c r="R469" i="11"/>
  <c r="Q469" i="11"/>
  <c r="P469" i="11"/>
  <c r="O469" i="11"/>
  <c r="N469" i="11"/>
  <c r="M469" i="11"/>
  <c r="K469" i="11"/>
  <c r="I469" i="11"/>
  <c r="R452" i="11"/>
  <c r="Q452" i="11"/>
  <c r="P452" i="11"/>
  <c r="O452" i="11"/>
  <c r="N452" i="11"/>
  <c r="M452" i="11"/>
  <c r="K452" i="11"/>
  <c r="I452" i="11"/>
  <c r="R434" i="11"/>
  <c r="Q434" i="11"/>
  <c r="P434" i="11"/>
  <c r="O434" i="11"/>
  <c r="M434" i="11"/>
  <c r="K434" i="11"/>
  <c r="J434" i="11"/>
  <c r="I434" i="11"/>
  <c r="I350" i="11"/>
  <c r="S350" i="11" s="1"/>
  <c r="I304" i="11"/>
  <c r="S304" i="11" s="1"/>
  <c r="I287" i="11"/>
  <c r="S287" i="11" s="1"/>
  <c r="I269" i="11"/>
  <c r="S269" i="11" s="1"/>
  <c r="I248" i="11"/>
  <c r="S248" i="11" s="1"/>
  <c r="S225" i="11"/>
  <c r="I205" i="11"/>
  <c r="S205" i="11" s="1"/>
  <c r="I177" i="11"/>
  <c r="S177" i="11" s="1"/>
  <c r="I146" i="11"/>
  <c r="S146" i="11" s="1"/>
  <c r="J136" i="11"/>
  <c r="I136" i="11"/>
  <c r="S136" i="11" s="1"/>
  <c r="S123" i="11"/>
  <c r="I111" i="11"/>
  <c r="S111" i="11" s="1"/>
  <c r="R107" i="11"/>
  <c r="Q107" i="11"/>
  <c r="P107" i="11"/>
  <c r="O107" i="11"/>
  <c r="N107" i="11"/>
  <c r="M107" i="11"/>
  <c r="K107" i="11"/>
  <c r="J107" i="11"/>
  <c r="I107" i="11"/>
  <c r="I98" i="11"/>
  <c r="S98" i="11" s="1"/>
  <c r="S68" i="11"/>
  <c r="S44" i="11"/>
  <c r="I26" i="11"/>
  <c r="L527" i="11"/>
  <c r="J322" i="11"/>
  <c r="L269" i="11"/>
  <c r="J123" i="11" l="1"/>
  <c r="S504" i="11"/>
  <c r="S527" i="11"/>
  <c r="M9" i="11"/>
  <c r="O9" i="11"/>
  <c r="Q9" i="11"/>
  <c r="K9" i="11"/>
  <c r="P9" i="11"/>
  <c r="I9" i="11"/>
  <c r="R9" i="11"/>
  <c r="S107" i="11"/>
  <c r="S434" i="11"/>
  <c r="S452" i="11"/>
  <c r="S469" i="11"/>
  <c r="S496" i="11"/>
  <c r="T527" i="11"/>
  <c r="S26" i="11"/>
  <c r="L111" i="11"/>
  <c r="L248" i="11"/>
  <c r="L350" i="11"/>
  <c r="L504" i="11"/>
  <c r="T504" i="11" s="1"/>
  <c r="J496" i="11" l="1"/>
  <c r="L434" i="11"/>
  <c r="N396" i="11"/>
  <c r="N304" i="11"/>
  <c r="J248" i="11"/>
  <c r="T248" i="11" s="1"/>
  <c r="J205" i="11"/>
  <c r="J177" i="11"/>
  <c r="N514" i="11"/>
  <c r="L514" i="11"/>
  <c r="L496" i="11"/>
  <c r="L452" i="11"/>
  <c r="J452" i="11"/>
  <c r="L382" i="11"/>
  <c r="T382" i="11" s="1"/>
  <c r="J350" i="11"/>
  <c r="T350" i="11" s="1"/>
  <c r="L322" i="11"/>
  <c r="T322" i="11" s="1"/>
  <c r="J269" i="11"/>
  <c r="T269" i="11" s="1"/>
  <c r="L225" i="11"/>
  <c r="L205" i="11"/>
  <c r="L193" i="11"/>
  <c r="J193" i="11"/>
  <c r="L136" i="11"/>
  <c r="T136" i="11" s="1"/>
  <c r="L107" i="11"/>
  <c r="J225" i="11" l="1"/>
  <c r="L362" i="11"/>
  <c r="T362" i="11" s="1"/>
  <c r="L123" i="11"/>
  <c r="T123" i="11" s="1"/>
  <c r="J287" i="11"/>
  <c r="J396" i="11"/>
  <c r="L396" i="11"/>
  <c r="J146" i="11"/>
  <c r="L177" i="11"/>
  <c r="T177" i="11" s="1"/>
  <c r="L304" i="11"/>
  <c r="T304" i="11" s="1"/>
  <c r="T452" i="11"/>
  <c r="T514" i="11"/>
  <c r="T496" i="11"/>
  <c r="T107" i="11"/>
  <c r="T193" i="11"/>
  <c r="L287" i="11"/>
  <c r="J111" i="11"/>
  <c r="L146" i="11"/>
  <c r="T205" i="11"/>
  <c r="N434" i="11"/>
  <c r="T434" i="11" s="1"/>
  <c r="L469" i="11"/>
  <c r="J469" i="11"/>
  <c r="S10" i="11"/>
  <c r="T287" i="11" l="1"/>
  <c r="L9" i="11"/>
  <c r="T146" i="11"/>
  <c r="T396" i="11"/>
  <c r="J9" i="11"/>
  <c r="N9" i="11"/>
  <c r="T225" i="11"/>
  <c r="T111" i="11"/>
  <c r="T469" i="11"/>
  <c r="T10" i="11"/>
  <c r="S9" i="11"/>
  <c r="T9" i="11" l="1"/>
</calcChain>
</file>

<file path=xl/comments1.xml><?xml version="1.0" encoding="utf-8"?>
<comments xmlns="http://schemas.openxmlformats.org/spreadsheetml/2006/main">
  <authors>
    <author>Мурзина Маргарита Иннокентьевна</author>
  </authors>
  <commentList>
    <comment ref="J7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0,75 от 1230,5 =
 922875
</t>
        </r>
      </text>
    </comment>
    <comment ref="R7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1,123 от 2907,1 =
3264673,30
</t>
        </r>
      </text>
    </comment>
    <comment ref="C268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с 12.03.2021
1096691,01
</t>
        </r>
      </text>
    </comment>
  </commentList>
</comments>
</file>

<file path=xl/sharedStrings.xml><?xml version="1.0" encoding="utf-8"?>
<sst xmlns="http://schemas.openxmlformats.org/spreadsheetml/2006/main" count="981" uniqueCount="513">
  <si>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</si>
  <si>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</si>
  <si>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</si>
  <si>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</si>
  <si>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</si>
  <si>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</si>
  <si>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</si>
  <si>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</si>
  <si>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</si>
  <si>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</si>
  <si>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</si>
  <si>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</si>
  <si>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</si>
  <si>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</si>
  <si>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</si>
  <si>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</si>
  <si>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</si>
  <si>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</si>
  <si>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</si>
  <si>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</si>
  <si>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</si>
  <si>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</si>
  <si>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</si>
  <si>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</si>
  <si>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</si>
  <si>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</si>
  <si>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</si>
  <si>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</si>
  <si>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</si>
  <si>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</si>
  <si>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</si>
  <si>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</si>
  <si>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</si>
  <si>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</si>
  <si>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</si>
  <si>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</si>
  <si>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</si>
  <si>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</si>
  <si>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</si>
  <si>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</si>
  <si>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</si>
  <si>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</si>
  <si>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</si>
  <si>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</si>
  <si>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</si>
  <si>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</si>
  <si>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</si>
  <si>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</si>
  <si>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</si>
  <si>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г.Балей ул.Холбонская, д.75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</si>
  <si>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</si>
  <si>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</si>
  <si>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</si>
  <si>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</si>
  <si>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</si>
  <si>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</si>
  <si>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</si>
  <si>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</si>
  <si>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</si>
  <si>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</si>
  <si>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</si>
  <si>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</si>
  <si>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</si>
  <si>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</si>
  <si>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</si>
  <si>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</si>
  <si>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</si>
  <si>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</si>
  <si>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</si>
  <si>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</si>
  <si>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</si>
  <si>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</si>
  <si>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</si>
  <si>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</si>
  <si>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</si>
  <si>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</si>
  <si>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</si>
  <si>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Домно-Ключи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</si>
  <si>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</si>
  <si>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</si>
  <si>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</si>
  <si>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</si>
  <si>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</si>
  <si>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</si>
  <si>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</si>
  <si>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</si>
  <si>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</si>
  <si>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</si>
  <si>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</si>
  <si>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</si>
  <si>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</si>
  <si>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</si>
  <si>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</si>
  <si>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</si>
  <si>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</si>
  <si>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</si>
  <si>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</si>
  <si>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</si>
  <si>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</si>
  <si>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</si>
  <si>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</si>
  <si>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</si>
  <si>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</si>
  <si>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</si>
  <si>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</si>
  <si>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</si>
  <si>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</si>
  <si>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</si>
  <si>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</si>
  <si>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</si>
  <si>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</si>
  <si>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</si>
  <si>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</si>
  <si>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</si>
  <si>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</si>
  <si>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</si>
  <si>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</si>
  <si>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</si>
  <si>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</si>
  <si>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</si>
  <si>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</si>
  <si>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</si>
  <si>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</si>
  <si>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</si>
  <si>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</si>
  <si>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</si>
  <si>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</si>
  <si>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</si>
  <si>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</si>
  <si>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</si>
  <si>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</si>
  <si>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</si>
  <si>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</si>
  <si>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</si>
  <si>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</si>
  <si>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</si>
  <si>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</si>
  <si>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</si>
  <si>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</si>
  <si>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</si>
  <si>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</si>
  <si>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</si>
  <si>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</si>
  <si>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</si>
  <si>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</si>
  <si>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</si>
  <si>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</si>
  <si>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</si>
  <si>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</si>
  <si>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</si>
  <si>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</si>
  <si>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</si>
  <si>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</si>
  <si>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</si>
  <si>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</si>
  <si>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</si>
  <si>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</si>
  <si>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</si>
  <si>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</si>
  <si>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</si>
  <si>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</si>
  <si>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</si>
  <si>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</si>
  <si>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</si>
  <si>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</si>
  <si>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</si>
  <si>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</si>
  <si>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</si>
  <si>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</si>
  <si>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</si>
  <si>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</si>
  <si>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</si>
  <si>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</si>
  <si>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</si>
  <si>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</si>
  <si>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с.II-Булдуруй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</si>
  <si>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</si>
  <si>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</si>
  <si>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</si>
  <si>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</si>
  <si>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с.Байка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</si>
  <si>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</si>
  <si>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</si>
  <si>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</si>
  <si>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</si>
  <si>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</si>
  <si>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</si>
  <si>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</si>
  <si>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</si>
  <si>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</si>
  <si>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</si>
  <si>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</si>
  <si>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</si>
  <si>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</si>
  <si>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</si>
  <si>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</si>
  <si>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</si>
  <si>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</si>
  <si>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</si>
  <si>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</si>
  <si>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</si>
  <si>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</si>
  <si>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</si>
  <si>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</si>
  <si>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</si>
  <si>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</si>
  <si>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</si>
  <si>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</si>
  <si>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</si>
  <si>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</si>
  <si>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</si>
  <si>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</si>
  <si>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</si>
  <si>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</si>
  <si>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</si>
  <si>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</si>
  <si>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</si>
  <si>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</si>
  <si>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</si>
  <si>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</si>
  <si>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автономное учреждение здравоохранения "Агинская окружная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</si>
  <si>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</si>
  <si>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</si>
  <si>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</si>
  <si>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</si>
  <si>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</si>
  <si>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</si>
  <si>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</si>
  <si>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</si>
  <si>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</si>
  <si>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</si>
  <si>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</si>
  <si>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</si>
  <si>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</si>
  <si>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</si>
  <si>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</si>
  <si>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</si>
  <si>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</si>
  <si>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</si>
  <si>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</si>
  <si>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</si>
  <si>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</si>
  <si>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</si>
  <si>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</si>
  <si>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</si>
  <si>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</si>
  <si>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</si>
  <si>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</si>
  <si>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</si>
  <si>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</si>
  <si>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</si>
  <si>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</si>
  <si>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</si>
  <si>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</si>
  <si>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</si>
  <si>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</si>
  <si>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</si>
  <si>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</si>
  <si>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</si>
  <si>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</si>
  <si>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Зюльзикан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</si>
  <si>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</si>
  <si>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</si>
  <si>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</si>
  <si>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</si>
  <si>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</si>
  <si>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</si>
  <si>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</si>
  <si>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</si>
  <si>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</si>
  <si>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</si>
  <si>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</si>
  <si>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</si>
  <si>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</si>
  <si>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</si>
  <si>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</si>
  <si>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</si>
  <si>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</si>
  <si>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</si>
  <si>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</si>
  <si>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</si>
  <si>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</si>
  <si>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</si>
  <si>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</si>
  <si>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</si>
  <si>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</si>
  <si>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</si>
  <si>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</si>
  <si>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</si>
  <si>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Селинда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</si>
  <si>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</si>
  <si>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</si>
  <si>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</si>
  <si>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</si>
  <si>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</si>
  <si>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</si>
  <si>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</si>
  <si>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</si>
  <si>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</si>
  <si>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</si>
  <si>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</si>
  <si>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</si>
  <si>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</si>
  <si>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</si>
  <si>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</si>
  <si>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</si>
  <si>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</si>
  <si>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</si>
  <si>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</si>
  <si>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</si>
  <si>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</si>
  <si>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</si>
  <si>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</si>
  <si>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</si>
  <si>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</si>
  <si>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</si>
  <si>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</si>
  <si>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</si>
  <si>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</si>
  <si>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</si>
  <si>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</si>
  <si>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</si>
  <si>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</si>
  <si>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</si>
  <si>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</si>
  <si>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</si>
  <si>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</si>
  <si>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</si>
  <si>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</si>
  <si>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</si>
  <si>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</si>
  <si>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</si>
  <si>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</si>
  <si>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</si>
  <si>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</si>
  <si>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</si>
  <si>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</si>
  <si>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</si>
  <si>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</si>
  <si>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</si>
  <si>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</si>
  <si>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</si>
  <si>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</si>
  <si>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</si>
  <si>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</si>
  <si>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</si>
  <si>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</si>
  <si>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</si>
  <si>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</si>
  <si>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</si>
  <si>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</si>
  <si>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</si>
  <si>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</si>
  <si>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</si>
  <si>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</si>
  <si>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</si>
  <si>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</si>
  <si>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</si>
  <si>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</si>
  <si>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</si>
  <si>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</si>
  <si>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</si>
  <si>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</si>
  <si>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</si>
  <si>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</si>
  <si>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</si>
  <si>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</si>
  <si>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</si>
  <si>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</si>
  <si>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</si>
  <si>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</si>
  <si>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</si>
  <si>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</si>
  <si>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</si>
  <si>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</si>
  <si>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</si>
  <si>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</si>
  <si>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</si>
  <si>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</si>
  <si>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</si>
  <si>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</si>
  <si>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</si>
  <si>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</si>
  <si>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</si>
  <si>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</si>
  <si>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</si>
  <si>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</si>
  <si>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</si>
  <si>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</si>
  <si>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</si>
  <si>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</si>
  <si>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</si>
  <si>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</si>
  <si>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</si>
  <si>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</si>
  <si>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</si>
  <si>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Бырка </t>
  </si>
  <si>
    <t xml:space="preserve">Фельдшерско акушерский пункт с.Арей </t>
  </si>
  <si>
    <t>Фельдшерско-акушерский пункт с. Булактуй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</si>
  <si>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</si>
  <si>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</si>
  <si>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</si>
  <si>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</si>
  <si>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</si>
  <si>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Коэффициент дифференциации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</si>
  <si>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</si>
  <si>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</si>
  <si>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</si>
  <si>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>Фельдшерско-акушерский пункт  с. Савво- Борзя</t>
  </si>
  <si>
    <t>Фельдшерско-акушерский пункт  с.Васильевский хутор</t>
  </si>
  <si>
    <t>Фельдшерско-акушерский пункт с. Толбага</t>
  </si>
  <si>
    <t>Онон-Токчинский фельдшерский акушерский пункт</t>
  </si>
  <si>
    <t>Узонский фельдшерский акушерский пункт</t>
  </si>
  <si>
    <t>Боржигантайский фельдшерско-акушерский пункт</t>
  </si>
  <si>
    <t>Фельдшерско акушерский пункт   с. Алеур</t>
  </si>
  <si>
    <t>Фельдшерско акушерский пункт  с.Кадая</t>
  </si>
  <si>
    <t>Фельдшерско акушерский пункт с. Икшица</t>
  </si>
  <si>
    <t>Фельдшерско акушерский пункт  с. Ульякан</t>
  </si>
  <si>
    <t>Фельдшерско акушерский пункт  с. Н.Олов</t>
  </si>
  <si>
    <t>Фельдшерско акушерский пункт  с. Новоильинск</t>
  </si>
  <si>
    <t>Фельдшерско акушерский пункт  с. Бушулей</t>
  </si>
  <si>
    <t>Фельдшерско акушерский пункт с. Багульное</t>
  </si>
  <si>
    <t>Фельдшерско акушерский пункт  с. Гаур</t>
  </si>
  <si>
    <t>Фельдшерско акушерский пункт   с. Урюм</t>
  </si>
  <si>
    <t>Фельдшерско акушерский пункт  с. Ст.Олов</t>
  </si>
  <si>
    <t>Фельдшерско акушерский пункт с. Комсомольское</t>
  </si>
  <si>
    <t>Фельдшерско акушерский пункт  с. Байгул</t>
  </si>
  <si>
    <t>Фельдшерско акушерский пункт  с. Утан</t>
  </si>
  <si>
    <t>Фельдшерско акушерский пункт  с. Мильгидун</t>
  </si>
  <si>
    <t>Фельдшерско-акушерский пункт с.Моклакан</t>
  </si>
  <si>
    <t>Фельдшерско-акушерский пункт с.Кудеча</t>
  </si>
  <si>
    <t>Фельдшерско-акушерский пункт с.Чалдонка</t>
  </si>
  <si>
    <t>Фельдшерско-акушерский пункт с.Заречное</t>
  </si>
  <si>
    <t>Фельдшерско-акушерский пункт пгт.Итака</t>
  </si>
  <si>
    <t>Фельдшерско-акушерский пункт поселок при станции Таптугары</t>
  </si>
  <si>
    <t>Фельдшерско-акушерский пункт пгт.Давенда</t>
  </si>
  <si>
    <t>Фельдшерско-акушерский пункт сельского поселения Семиозерный</t>
  </si>
  <si>
    <t>Фельдшерско-акушерский пункт пгт.Ключевский</t>
  </si>
  <si>
    <t>Фельдшерско-акушерский пункт сельское поселение Сбега</t>
  </si>
  <si>
    <t>Фельдшерско-акушерский пункт с.Большой Зерентуй</t>
  </si>
  <si>
    <t>Фельдшерско-акушерский пункт с. Безречная</t>
  </si>
  <si>
    <t>Государственное автономное учреждение здравоохранения "Клинический медицинский центр г. Читы"</t>
  </si>
  <si>
    <t>Фельдшерско-акушерский пункт с.Даякон</t>
  </si>
  <si>
    <t>=</t>
  </si>
  <si>
    <t>Ага-Хангильский фельдшерско-акушерский пункт</t>
  </si>
  <si>
    <t>Цаган-Челутайский фельдшерско-акушерский пункт</t>
  </si>
  <si>
    <t>Цаган-Ольский фельдшерско-акушерский пункт</t>
  </si>
  <si>
    <t>Догойский фельдшерско-акушерский пункт</t>
  </si>
  <si>
    <t>Фельдшерско-акушерский пункт с.М-Павловск</t>
  </si>
  <si>
    <t>Фельдшерско-акушерский пункт с.Гавань</t>
  </si>
  <si>
    <t>Фельдшерско-акушерский пункт с.Мордой</t>
  </si>
  <si>
    <t>Фельдшерско-акушерский пункт с.У-Партия</t>
  </si>
  <si>
    <t>Фельдшерско-акушерский пункт с.Билютуй</t>
  </si>
  <si>
    <t>Фельдшерско-акушерский пункт с.Алтан</t>
  </si>
  <si>
    <t>Фельдшерско-акушерский пункт с.Любовь</t>
  </si>
  <si>
    <t>Фельдшерско-акушерский пункт с.Турген</t>
  </si>
  <si>
    <t>Фельдшерско-акушерский пункт с.Шумунда</t>
  </si>
  <si>
    <t>Фельдшерско-акушерский пункт с.Былыра</t>
  </si>
  <si>
    <t>Фельдшерско-акушерский пункт с.Хапчеранга</t>
  </si>
  <si>
    <t>Фельдшерско-акушерский пункт с.Тырин</t>
  </si>
  <si>
    <t>Фельдшерско-акушерский пункт с.Тарбальджей</t>
  </si>
  <si>
    <t>Фельдшерско-акушерский пункт с.В-Ульхун</t>
  </si>
  <si>
    <t>Фельдшерско-акушерский пункт с. Березово</t>
  </si>
  <si>
    <t>Фельдшерско-акушерский пункт с. Верхний Умыкей</t>
  </si>
  <si>
    <t>Фельдшерско-акушерский пункт п.с.т. Заречный</t>
  </si>
  <si>
    <t>Фельдшерско-акушерский пункт с. Олекан</t>
  </si>
  <si>
    <t>Фельдшерско-акушерский пункт с. Илим</t>
  </si>
  <si>
    <t>Фельдшерско-акушерский пункт п.с.т. Нагорный</t>
  </si>
  <si>
    <t>Фельдшерско-акушерский пункт с. Калинино</t>
  </si>
  <si>
    <t>Фельдшерско-акушерский пункт с. Бишигино</t>
  </si>
  <si>
    <t>Фельдшерско-акушерский пункт с. Верхние Ключи</t>
  </si>
  <si>
    <t>Фельдшерско-акушерский пункт с. Савватеево</t>
  </si>
  <si>
    <t>Фельдшерско-акушерский пункт с. Кангил</t>
  </si>
  <si>
    <t>Фельдшерско-акушерский пункт пос. Забайкальский</t>
  </si>
  <si>
    <t>Фельдшерско акушерский пункт  с. Старый Укурей</t>
  </si>
  <si>
    <t>Фельдшерско-акушерский пункт с. Верхний Тергень</t>
  </si>
  <si>
    <t>Фельдшерско-акушерский пункт с.Хушенга</t>
  </si>
  <si>
    <t>Государственное  учреждение здравоохранения "Городская клиническая больница № 2"</t>
  </si>
  <si>
    <t>Фельдшерско-акушерский пункт "КМЦ № 1"</t>
  </si>
  <si>
    <t>Фельдшерско акушерский пункт с. Верхняя Талача</t>
  </si>
  <si>
    <t>Фельдшерско акушерский пункт с. Шара-Горохон</t>
  </si>
  <si>
    <t>Фельдшерско-акушерский пункт с. Зыково</t>
  </si>
  <si>
    <t>от 101 до 900 человек</t>
  </si>
  <si>
    <t>от 901 до 1 500 человек</t>
  </si>
  <si>
    <t>от 1 501 до 2000 человек</t>
  </si>
  <si>
    <t>до 100 человек</t>
  </si>
  <si>
    <t>ФАП поселка при ст. Бурятская</t>
  </si>
  <si>
    <t>Краснояровский фельдшерский акушерский пункт</t>
  </si>
  <si>
    <t>Илинский фельдшерский акушерский пункт</t>
  </si>
  <si>
    <t>Фельдшерско-акушерский пункт с. Колочное</t>
  </si>
  <si>
    <t>Фельдшерско-акушерский пункт  ст. Ингода</t>
  </si>
  <si>
    <t>Фельдшерско-акушерский пункт с. Верх-Тасуркай</t>
  </si>
  <si>
    <t>Фельдшерско-акушерский пункт с. Байн-Цаган</t>
  </si>
  <si>
    <t>Фельдшерско-акушерский пункт с. Чиндант 1</t>
  </si>
  <si>
    <t>Фельдшерско-акушерский пункт с. Холуй - База</t>
  </si>
  <si>
    <t>Фельдшерско-акушерский пункт ст. Хада-Булак</t>
  </si>
  <si>
    <t xml:space="preserve">Фельдшерско-акушерский пункт пгт. Приисковый </t>
  </si>
  <si>
    <t>Фельдшерско-акушерский пункт пгт. Приисковый (с. Михайловка)</t>
  </si>
  <si>
    <t>Фельдшерско-акушерский пункт с. Знаменка-2</t>
  </si>
  <si>
    <t>Модульный фельдшерско-акушерский пункт с. Нижние Ключи</t>
  </si>
  <si>
    <t>Фельдшерско-акушерский пункт с. Андронниково</t>
  </si>
  <si>
    <t>Фельдшерско-акушерский пункт с.Золотоноша</t>
  </si>
  <si>
    <t>Фельдшерско-акушерский пункт с. Первый Булдуруй</t>
  </si>
  <si>
    <t>Фельдшерско-акушерский пункт с. Жидка, ул. Мира, дом 11</t>
  </si>
  <si>
    <t>Фельдшерско-акушерский пункт п. Падхоз  ул. Новоколхозная д.5</t>
  </si>
  <si>
    <t xml:space="preserve">Модульный фельдшерско-акушерский пункт Борзя-2 </t>
  </si>
  <si>
    <t xml:space="preserve">Фельдшерско-акушерский пункт c.Новоборзинское </t>
  </si>
  <si>
    <t>Фельдшерско-акушерский пункт c.Усть-Озерное</t>
  </si>
  <si>
    <t>Перечень  фельдшерских, фельдшерско-акушерских пунктов и размер их финансового обеспечения  в 2024 году</t>
  </si>
  <si>
    <t>Коэффициент доступности</t>
  </si>
  <si>
    <t>Повышающий коэффициент</t>
  </si>
  <si>
    <t>Приложение № 11 к Тарифному соглашению на медицинскую помощь в системе обязательного медицинского страхования Забайкальского края на 2024 год</t>
  </si>
  <si>
    <t>Приложение к Дополнительному соглашению № 1 о внесении изменений в Тарифное соглашение на медицинскую помощь в системе обязательного медицинского стразхования Забайкальского края на 2024 год от 19 марта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</si>
</sst>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27">
    <xf numFmtId="0" fontId="0" fillId="0" borderId="0" xfId="0"/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3" fontId="1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" fillId="0" borderId="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3" fontId="1" fillId="0" borderId="7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3" fontId="6" fillId="0" borderId="6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" xfId="0" applyFont="1" applyFill="1" applyBorder="1"/>
    <xf numFmtId="0" fontId="2" fillId="0" borderId="1" xfId="1" applyNumberFormat="1" applyFont="1" applyFill="1" applyBorder="1" applyAlignment="1" applyProtection="1">
      <alignment vertical="center" wrapText="1"/>
    </xf>
    <xf numFmtId="0" fontId="2" fillId="0" borderId="9" xfId="1" applyNumberFormat="1" applyFont="1" applyFill="1" applyBorder="1" applyAlignment="1" applyProtection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536"/>
  <sheetViews>
    <sheetView tabSelected="1" zoomScaleNormal="10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W10" sqref="W10"/>
    </sheetView>
  </sheetViews>
  <sheetFormatPr defaultRowHeight="15.75" x14ac:dyDescent="0.25"/>
  <cols>
    <col min="1" max="1" width="5.28515625" style="12" customWidth="1"/>
    <col min="2" max="2" width="9.28515625" style="13" customWidth="1"/>
    <col min="3" max="3" width="37.42578125" style="14" customWidth="1"/>
    <col min="4" max="4" width="14.7109375" style="15" customWidth="1"/>
    <col min="5" max="5" width="15.85546875" style="16" customWidth="1"/>
    <col min="6" max="6" width="15.85546875" style="16" hidden="1" customWidth="1"/>
    <col min="7" max="8" width="15.85546875" style="16" customWidth="1"/>
    <col min="9" max="9" width="14.7109375" style="15" customWidth="1"/>
    <col min="10" max="10" width="16.85546875" style="17" customWidth="1"/>
    <col min="11" max="11" width="14.7109375" style="12" customWidth="1"/>
    <col min="12" max="12" width="17.42578125" style="17" customWidth="1"/>
    <col min="13" max="13" width="14.7109375" style="12" customWidth="1"/>
    <col min="14" max="14" width="23" style="17" customWidth="1"/>
    <col min="15" max="15" width="14.7109375" style="12" customWidth="1"/>
    <col min="16" max="16" width="18" style="17" customWidth="1"/>
    <col min="17" max="17" width="14.7109375" style="12" customWidth="1"/>
    <col min="18" max="18" width="14.7109375" style="18" customWidth="1"/>
    <col min="19" max="19" width="14.7109375" style="15" customWidth="1"/>
    <col min="20" max="20" width="17.140625" style="12" customWidth="1"/>
    <col min="21" max="16384" width="9.140625" style="8"/>
  </cols>
  <sheetData>
    <row r="1" spans="1:20" ht="45" customHeight="1" x14ac:dyDescent="0.25">
      <c r="K1" s="100" t="s">
        <v>512</v>
      </c>
      <c r="L1" s="101"/>
      <c r="M1" s="101"/>
      <c r="N1" s="101"/>
      <c r="O1" s="101"/>
      <c r="P1" s="101"/>
      <c r="Q1" s="101"/>
      <c r="R1" s="101"/>
      <c r="S1" s="101"/>
      <c r="T1" s="101"/>
    </row>
    <row r="2" spans="1:20" ht="34.5" customHeight="1" x14ac:dyDescent="0.25">
      <c r="K2" s="100" t="s">
        <v>511</v>
      </c>
      <c r="L2" s="101"/>
      <c r="M2" s="101"/>
      <c r="N2" s="101"/>
      <c r="O2" s="101"/>
      <c r="P2" s="101"/>
      <c r="Q2" s="101"/>
      <c r="R2" s="101"/>
      <c r="S2" s="101"/>
      <c r="T2" s="101"/>
    </row>
    <row r="3" spans="1:20" ht="27.75" customHeight="1" x14ac:dyDescent="0.25">
      <c r="A3" s="8"/>
      <c r="B3" s="125" t="s">
        <v>508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</row>
    <row r="4" spans="1:20" x14ac:dyDescent="0.25">
      <c r="R4" s="19"/>
      <c r="S4" s="20"/>
      <c r="T4" s="21"/>
    </row>
    <row r="5" spans="1:20" ht="15.75" customHeight="1" x14ac:dyDescent="0.25">
      <c r="A5" s="112" t="s">
        <v>225</v>
      </c>
      <c r="B5" s="110" t="s">
        <v>399</v>
      </c>
      <c r="C5" s="110" t="s">
        <v>400</v>
      </c>
      <c r="D5" s="102" t="s">
        <v>401</v>
      </c>
      <c r="E5" s="126" t="s">
        <v>404</v>
      </c>
      <c r="F5" s="102" t="s">
        <v>510</v>
      </c>
      <c r="G5" s="102" t="s">
        <v>509</v>
      </c>
      <c r="H5" s="102" t="s">
        <v>510</v>
      </c>
      <c r="I5" s="111" t="s">
        <v>485</v>
      </c>
      <c r="J5" s="111"/>
      <c r="K5" s="111" t="s">
        <v>482</v>
      </c>
      <c r="L5" s="111"/>
      <c r="M5" s="111" t="s">
        <v>483</v>
      </c>
      <c r="N5" s="111"/>
      <c r="O5" s="111" t="s">
        <v>484</v>
      </c>
      <c r="P5" s="111"/>
      <c r="Q5" s="111" t="s">
        <v>224</v>
      </c>
      <c r="R5" s="111"/>
      <c r="S5" s="110" t="s">
        <v>226</v>
      </c>
      <c r="T5" s="110"/>
    </row>
    <row r="6" spans="1:20" x14ac:dyDescent="0.25">
      <c r="A6" s="112"/>
      <c r="B6" s="110"/>
      <c r="C6" s="110"/>
      <c r="D6" s="118"/>
      <c r="E6" s="126"/>
      <c r="F6" s="103"/>
      <c r="G6" s="103"/>
      <c r="H6" s="103"/>
      <c r="I6" s="107" t="s">
        <v>403</v>
      </c>
      <c r="J6" s="22" t="s">
        <v>223</v>
      </c>
      <c r="K6" s="107" t="s">
        <v>227</v>
      </c>
      <c r="L6" s="22" t="s">
        <v>223</v>
      </c>
      <c r="M6" s="107" t="s">
        <v>227</v>
      </c>
      <c r="N6" s="22" t="s">
        <v>223</v>
      </c>
      <c r="O6" s="107" t="s">
        <v>227</v>
      </c>
      <c r="P6" s="22" t="s">
        <v>223</v>
      </c>
      <c r="Q6" s="107" t="s">
        <v>227</v>
      </c>
      <c r="R6" s="23" t="s">
        <v>223</v>
      </c>
      <c r="S6" s="110" t="s">
        <v>226</v>
      </c>
      <c r="T6" s="110"/>
    </row>
    <row r="7" spans="1:20" ht="15.75" customHeight="1" x14ac:dyDescent="0.25">
      <c r="A7" s="112"/>
      <c r="B7" s="110"/>
      <c r="C7" s="110"/>
      <c r="D7" s="118"/>
      <c r="E7" s="126"/>
      <c r="F7" s="103"/>
      <c r="G7" s="103"/>
      <c r="H7" s="103"/>
      <c r="I7" s="108"/>
      <c r="J7" s="116">
        <v>922875</v>
      </c>
      <c r="K7" s="108"/>
      <c r="L7" s="116">
        <v>1230500</v>
      </c>
      <c r="M7" s="108"/>
      <c r="N7" s="116">
        <v>2460900</v>
      </c>
      <c r="O7" s="108"/>
      <c r="P7" s="116">
        <v>2907100</v>
      </c>
      <c r="Q7" s="108"/>
      <c r="R7" s="116">
        <v>3264673.3</v>
      </c>
      <c r="S7" s="111" t="s">
        <v>227</v>
      </c>
      <c r="T7" s="110" t="s">
        <v>228</v>
      </c>
    </row>
    <row r="8" spans="1:20" x14ac:dyDescent="0.25">
      <c r="A8" s="112"/>
      <c r="B8" s="110"/>
      <c r="C8" s="110"/>
      <c r="D8" s="119"/>
      <c r="E8" s="126"/>
      <c r="F8" s="104"/>
      <c r="G8" s="104"/>
      <c r="H8" s="104"/>
      <c r="I8" s="109"/>
      <c r="J8" s="117"/>
      <c r="K8" s="109"/>
      <c r="L8" s="117"/>
      <c r="M8" s="109"/>
      <c r="N8" s="117"/>
      <c r="O8" s="109"/>
      <c r="P8" s="117"/>
      <c r="Q8" s="109"/>
      <c r="R8" s="117"/>
      <c r="S8" s="111"/>
      <c r="T8" s="110"/>
    </row>
    <row r="9" spans="1:20" x14ac:dyDescent="0.25">
      <c r="A9" s="24"/>
      <c r="B9" s="123" t="s">
        <v>229</v>
      </c>
      <c r="C9" s="124"/>
      <c r="D9" s="93"/>
      <c r="E9" s="94"/>
      <c r="F9" s="25"/>
      <c r="G9" s="25"/>
      <c r="H9" s="25"/>
      <c r="I9" s="26">
        <f t="shared" ref="I9:R9" si="0">I10+I26+I44+I68+I88+I98+I107+I111+I123+I136+I146+I177+I193+I205+I225+I248+I269+I287+I304+I322+I350+I362+I382+I396+I434+I452+I469+I496+I504+I514+I527+I530</f>
        <v>88</v>
      </c>
      <c r="J9" s="27">
        <f t="shared" si="0"/>
        <v>123135863</v>
      </c>
      <c r="K9" s="26">
        <f t="shared" si="0"/>
        <v>363</v>
      </c>
      <c r="L9" s="27">
        <f t="shared" si="0"/>
        <v>662063073</v>
      </c>
      <c r="M9" s="26">
        <f t="shared" si="0"/>
        <v>7</v>
      </c>
      <c r="N9" s="27">
        <f t="shared" si="0"/>
        <v>24618436</v>
      </c>
      <c r="O9" s="26">
        <f t="shared" si="0"/>
        <v>0</v>
      </c>
      <c r="P9" s="27">
        <f t="shared" si="0"/>
        <v>0</v>
      </c>
      <c r="Q9" s="26">
        <f t="shared" si="0"/>
        <v>1</v>
      </c>
      <c r="R9" s="27">
        <f t="shared" si="0"/>
        <v>4597065</v>
      </c>
      <c r="S9" s="26">
        <f>I9+K9+M9+O9+Q9</f>
        <v>459</v>
      </c>
      <c r="T9" s="22">
        <f>J9+L9+N9+P9+R9</f>
        <v>814414437</v>
      </c>
    </row>
    <row r="10" spans="1:20" s="28" customFormat="1" ht="50.25" customHeight="1" x14ac:dyDescent="0.25">
      <c r="A10" s="96">
        <v>1</v>
      </c>
      <c r="B10" s="113" t="s">
        <v>14</v>
      </c>
      <c r="C10" s="114"/>
      <c r="D10" s="93"/>
      <c r="E10" s="94"/>
      <c r="F10" s="94"/>
      <c r="G10" s="94"/>
      <c r="H10" s="94"/>
      <c r="I10" s="93">
        <f t="shared" ref="I10:R10" si="1">I12+I13+I14+I15+I16+I17+I18+I19+I20+I21+I22+I23+I24+I25</f>
        <v>0</v>
      </c>
      <c r="J10" s="22">
        <f t="shared" si="1"/>
        <v>0</v>
      </c>
      <c r="K10" s="93">
        <f t="shared" si="1"/>
        <v>14</v>
      </c>
      <c r="L10" s="22">
        <f t="shared" si="1"/>
        <v>27413122</v>
      </c>
      <c r="M10" s="93">
        <f t="shared" si="1"/>
        <v>0</v>
      </c>
      <c r="N10" s="22">
        <f t="shared" si="1"/>
        <v>0</v>
      </c>
      <c r="O10" s="93">
        <f t="shared" si="1"/>
        <v>0</v>
      </c>
      <c r="P10" s="22">
        <f t="shared" si="1"/>
        <v>0</v>
      </c>
      <c r="Q10" s="93">
        <f t="shared" si="1"/>
        <v>0</v>
      </c>
      <c r="R10" s="22">
        <f t="shared" si="1"/>
        <v>0</v>
      </c>
      <c r="S10" s="26">
        <f>I10+K10+M10+O10+Q10</f>
        <v>14</v>
      </c>
      <c r="T10" s="22">
        <f>J10+L10+N10+P10+R10</f>
        <v>27413122</v>
      </c>
    </row>
    <row r="11" spans="1:20" s="39" customFormat="1" x14ac:dyDescent="0.25">
      <c r="A11" s="29"/>
      <c r="B11" s="30"/>
      <c r="C11" s="31"/>
      <c r="D11" s="32"/>
      <c r="E11" s="94">
        <v>1.5329999999999999</v>
      </c>
      <c r="F11" s="25">
        <v>1</v>
      </c>
      <c r="G11" s="25">
        <v>1.0369999999999999</v>
      </c>
      <c r="H11" s="98"/>
      <c r="I11" s="33"/>
      <c r="J11" s="34">
        <f>ROUND($J$7*E11*F11*G11,0)</f>
        <v>1467114</v>
      </c>
      <c r="K11" s="35"/>
      <c r="L11" s="34">
        <f>ROUND($L$7*E11*F11*G11,0)</f>
        <v>1956152</v>
      </c>
      <c r="M11" s="32"/>
      <c r="N11" s="34">
        <f>ROUND($N$7*E11*F11*G11,0)</f>
        <v>3912144</v>
      </c>
      <c r="O11" s="35"/>
      <c r="P11" s="36">
        <f>ROUND($P$7*E11*F11*G11,0)</f>
        <v>4621478</v>
      </c>
      <c r="Q11" s="32"/>
      <c r="R11" s="34">
        <f>ROUND($R$7*E11*F11*G11,0)</f>
        <v>5189920</v>
      </c>
      <c r="S11" s="37"/>
      <c r="T11" s="38"/>
    </row>
    <row r="12" spans="1:20" ht="31.5" x14ac:dyDescent="0.25">
      <c r="A12" s="1"/>
      <c r="B12" s="97">
        <v>1</v>
      </c>
      <c r="C12" s="40" t="s">
        <v>6</v>
      </c>
      <c r="D12" s="3" t="s">
        <v>402</v>
      </c>
      <c r="E12" s="94">
        <v>1.5329999999999999</v>
      </c>
      <c r="F12" s="25">
        <v>1</v>
      </c>
      <c r="G12" s="25">
        <v>1.0369999999999999</v>
      </c>
      <c r="H12" s="98">
        <v>1.0003</v>
      </c>
      <c r="I12" s="9"/>
      <c r="J12" s="5"/>
      <c r="K12" s="3">
        <v>1</v>
      </c>
      <c r="L12" s="5">
        <f>ROUND($L$7*E12*F12*G12*H12,0)</f>
        <v>1956739</v>
      </c>
      <c r="M12" s="3"/>
      <c r="N12" s="5"/>
      <c r="O12" s="3"/>
      <c r="P12" s="5"/>
      <c r="Q12" s="3"/>
      <c r="R12" s="6"/>
      <c r="S12" s="7"/>
      <c r="T12" s="3"/>
    </row>
    <row r="13" spans="1:20" ht="31.5" x14ac:dyDescent="0.25">
      <c r="A13" s="1"/>
      <c r="B13" s="97">
        <v>2</v>
      </c>
      <c r="C13" s="41" t="s">
        <v>0</v>
      </c>
      <c r="D13" s="3" t="s">
        <v>402</v>
      </c>
      <c r="E13" s="94">
        <v>1.5329999999999999</v>
      </c>
      <c r="F13" s="25">
        <v>1</v>
      </c>
      <c r="G13" s="25">
        <v>1.0369999999999999</v>
      </c>
      <c r="H13" s="98">
        <v>1</v>
      </c>
      <c r="I13" s="9"/>
      <c r="J13" s="5"/>
      <c r="K13" s="3">
        <v>1</v>
      </c>
      <c r="L13" s="5">
        <f t="shared" ref="L13:L25" si="2">ROUND($L$7*E13*F13*G13*H13,0)</f>
        <v>1956152</v>
      </c>
      <c r="M13" s="3"/>
      <c r="N13" s="5"/>
      <c r="O13" s="3"/>
      <c r="P13" s="5"/>
      <c r="Q13" s="3"/>
      <c r="R13" s="6"/>
      <c r="S13" s="7"/>
      <c r="T13" s="3"/>
    </row>
    <row r="14" spans="1:20" ht="31.5" x14ac:dyDescent="0.25">
      <c r="A14" s="1"/>
      <c r="B14" s="97">
        <v>3</v>
      </c>
      <c r="C14" s="41" t="s">
        <v>9</v>
      </c>
      <c r="D14" s="3" t="s">
        <v>402</v>
      </c>
      <c r="E14" s="94">
        <v>1.5329999999999999</v>
      </c>
      <c r="F14" s="25">
        <v>1</v>
      </c>
      <c r="G14" s="25">
        <v>1.0369999999999999</v>
      </c>
      <c r="H14" s="98">
        <v>1.0003420593082746</v>
      </c>
      <c r="I14" s="9"/>
      <c r="J14" s="5"/>
      <c r="K14" s="3">
        <v>1</v>
      </c>
      <c r="L14" s="5">
        <f t="shared" si="2"/>
        <v>1956821</v>
      </c>
      <c r="M14" s="3"/>
      <c r="N14" s="5"/>
      <c r="O14" s="3"/>
      <c r="P14" s="5"/>
      <c r="Q14" s="3"/>
      <c r="R14" s="6"/>
      <c r="S14" s="7"/>
      <c r="T14" s="3"/>
    </row>
    <row r="15" spans="1:20" ht="31.5" x14ac:dyDescent="0.25">
      <c r="A15" s="1"/>
      <c r="B15" s="97">
        <v>4</v>
      </c>
      <c r="C15" s="41" t="s">
        <v>3</v>
      </c>
      <c r="D15" s="3" t="s">
        <v>402</v>
      </c>
      <c r="E15" s="94">
        <v>1.5329999999999999</v>
      </c>
      <c r="F15" s="25">
        <v>1</v>
      </c>
      <c r="G15" s="25">
        <v>1.0369999999999999</v>
      </c>
      <c r="H15" s="98">
        <v>1</v>
      </c>
      <c r="I15" s="9"/>
      <c r="J15" s="5"/>
      <c r="K15" s="3">
        <v>1</v>
      </c>
      <c r="L15" s="5">
        <f t="shared" si="2"/>
        <v>1956152</v>
      </c>
      <c r="M15" s="3"/>
      <c r="N15" s="5"/>
      <c r="O15" s="3"/>
      <c r="P15" s="5"/>
      <c r="Q15" s="3"/>
      <c r="R15" s="6"/>
      <c r="S15" s="7"/>
      <c r="T15" s="3"/>
    </row>
    <row r="16" spans="1:20" ht="31.5" x14ac:dyDescent="0.25">
      <c r="A16" s="1"/>
      <c r="B16" s="97">
        <v>5</v>
      </c>
      <c r="C16" s="41" t="s">
        <v>8</v>
      </c>
      <c r="D16" s="3" t="s">
        <v>402</v>
      </c>
      <c r="E16" s="94">
        <v>1.5329999999999999</v>
      </c>
      <c r="F16" s="25">
        <v>1</v>
      </c>
      <c r="G16" s="25">
        <v>1.0369999999999999</v>
      </c>
      <c r="H16" s="98">
        <v>1.0009054511101387</v>
      </c>
      <c r="I16" s="9"/>
      <c r="J16" s="5"/>
      <c r="K16" s="3">
        <v>1</v>
      </c>
      <c r="L16" s="5">
        <f t="shared" si="2"/>
        <v>1957923</v>
      </c>
      <c r="M16" s="3"/>
      <c r="N16" s="5"/>
      <c r="O16" s="3"/>
      <c r="P16" s="5"/>
      <c r="Q16" s="3"/>
      <c r="R16" s="6"/>
      <c r="S16" s="7"/>
      <c r="T16" s="3"/>
    </row>
    <row r="17" spans="1:20" ht="31.5" x14ac:dyDescent="0.25">
      <c r="A17" s="1"/>
      <c r="B17" s="97">
        <v>6</v>
      </c>
      <c r="C17" s="41" t="s">
        <v>2</v>
      </c>
      <c r="D17" s="3" t="s">
        <v>402</v>
      </c>
      <c r="E17" s="94">
        <v>1.5329999999999999</v>
      </c>
      <c r="F17" s="25">
        <v>1</v>
      </c>
      <c r="G17" s="25">
        <v>1.0369999999999999</v>
      </c>
      <c r="H17" s="98">
        <v>1.0010865413321663</v>
      </c>
      <c r="I17" s="9"/>
      <c r="J17" s="5"/>
      <c r="K17" s="3">
        <v>1</v>
      </c>
      <c r="L17" s="5">
        <f t="shared" si="2"/>
        <v>1958277</v>
      </c>
      <c r="M17" s="3"/>
      <c r="N17" s="5"/>
      <c r="O17" s="3"/>
      <c r="P17" s="5"/>
      <c r="Q17" s="3"/>
      <c r="R17" s="6"/>
      <c r="S17" s="7"/>
      <c r="T17" s="3"/>
    </row>
    <row r="18" spans="1:20" ht="33" customHeight="1" x14ac:dyDescent="0.25">
      <c r="A18" s="1"/>
      <c r="B18" s="97">
        <v>7</v>
      </c>
      <c r="C18" s="41" t="s">
        <v>10</v>
      </c>
      <c r="D18" s="3" t="s">
        <v>402</v>
      </c>
      <c r="E18" s="94">
        <v>1.5329999999999999</v>
      </c>
      <c r="F18" s="25">
        <v>1</v>
      </c>
      <c r="G18" s="25">
        <v>1.0369999999999999</v>
      </c>
      <c r="H18" s="98">
        <v>1.0010060567890431</v>
      </c>
      <c r="I18" s="9"/>
      <c r="J18" s="5"/>
      <c r="K18" s="3">
        <v>1</v>
      </c>
      <c r="L18" s="5">
        <f t="shared" si="2"/>
        <v>1958120</v>
      </c>
      <c r="M18" s="3"/>
      <c r="N18" s="5"/>
      <c r="O18" s="3"/>
      <c r="P18" s="5"/>
      <c r="Q18" s="3"/>
      <c r="R18" s="6"/>
      <c r="S18" s="7"/>
      <c r="T18" s="3"/>
    </row>
    <row r="19" spans="1:20" ht="28.5" customHeight="1" x14ac:dyDescent="0.25">
      <c r="A19" s="1"/>
      <c r="B19" s="97">
        <v>8</v>
      </c>
      <c r="C19" s="41" t="s">
        <v>5</v>
      </c>
      <c r="D19" s="3" t="s">
        <v>402</v>
      </c>
      <c r="E19" s="94">
        <v>1.5329999999999999</v>
      </c>
      <c r="F19" s="25">
        <v>1</v>
      </c>
      <c r="G19" s="25">
        <v>1.0369999999999999</v>
      </c>
      <c r="H19" s="98">
        <v>1.0012072681468516</v>
      </c>
      <c r="I19" s="9"/>
      <c r="J19" s="5"/>
      <c r="K19" s="3">
        <v>1</v>
      </c>
      <c r="L19" s="5">
        <f t="shared" si="2"/>
        <v>1958513</v>
      </c>
      <c r="M19" s="3"/>
      <c r="N19" s="5"/>
      <c r="O19" s="3"/>
      <c r="P19" s="5"/>
      <c r="Q19" s="3"/>
      <c r="R19" s="6"/>
      <c r="S19" s="7"/>
      <c r="T19" s="3"/>
    </row>
    <row r="20" spans="1:20" ht="28.5" customHeight="1" x14ac:dyDescent="0.25">
      <c r="A20" s="1"/>
      <c r="B20" s="97">
        <v>9</v>
      </c>
      <c r="C20" s="41" t="s">
        <v>4</v>
      </c>
      <c r="D20" s="3" t="s">
        <v>402</v>
      </c>
      <c r="E20" s="94">
        <v>1.5329999999999999</v>
      </c>
      <c r="F20" s="25">
        <v>1</v>
      </c>
      <c r="G20" s="25">
        <v>1.0369999999999999</v>
      </c>
      <c r="H20" s="98">
        <v>1.0014084795046603</v>
      </c>
      <c r="I20" s="9"/>
      <c r="J20" s="5"/>
      <c r="K20" s="3">
        <v>1</v>
      </c>
      <c r="L20" s="5">
        <f t="shared" si="2"/>
        <v>1958907</v>
      </c>
      <c r="M20" s="3"/>
      <c r="N20" s="5"/>
      <c r="O20" s="3"/>
      <c r="P20" s="5"/>
      <c r="Q20" s="3"/>
      <c r="R20" s="6"/>
      <c r="S20" s="7"/>
      <c r="T20" s="3"/>
    </row>
    <row r="21" spans="1:20" ht="28.5" customHeight="1" x14ac:dyDescent="0.25">
      <c r="A21" s="1"/>
      <c r="B21" s="97">
        <v>10</v>
      </c>
      <c r="C21" s="41" t="s">
        <v>12</v>
      </c>
      <c r="D21" s="3" t="s">
        <v>402</v>
      </c>
      <c r="E21" s="94">
        <v>1.5329999999999999</v>
      </c>
      <c r="F21" s="25">
        <v>1</v>
      </c>
      <c r="G21" s="25">
        <v>1.0369999999999999</v>
      </c>
      <c r="H21" s="98">
        <v>1.001146904739509</v>
      </c>
      <c r="I21" s="9"/>
      <c r="J21" s="5"/>
      <c r="K21" s="3">
        <v>1</v>
      </c>
      <c r="L21" s="5">
        <f t="shared" si="2"/>
        <v>1958395</v>
      </c>
      <c r="M21" s="3"/>
      <c r="N21" s="5"/>
      <c r="O21" s="3"/>
      <c r="P21" s="5"/>
      <c r="Q21" s="3"/>
      <c r="R21" s="6"/>
      <c r="S21" s="7"/>
      <c r="T21" s="3"/>
    </row>
    <row r="22" spans="1:20" ht="28.5" customHeight="1" x14ac:dyDescent="0.25">
      <c r="A22" s="1"/>
      <c r="B22" s="97">
        <v>11</v>
      </c>
      <c r="C22" s="41" t="s">
        <v>7</v>
      </c>
      <c r="D22" s="3" t="s">
        <v>402</v>
      </c>
      <c r="E22" s="94">
        <v>1.5329999999999999</v>
      </c>
      <c r="F22" s="25">
        <v>1</v>
      </c>
      <c r="G22" s="25">
        <v>1.0369999999999999</v>
      </c>
      <c r="H22" s="98">
        <v>1.0016901754055922</v>
      </c>
      <c r="I22" s="9"/>
      <c r="J22" s="5"/>
      <c r="K22" s="3">
        <v>1</v>
      </c>
      <c r="L22" s="5">
        <f t="shared" si="2"/>
        <v>1959458</v>
      </c>
      <c r="M22" s="3"/>
      <c r="N22" s="5"/>
      <c r="O22" s="3"/>
      <c r="P22" s="5"/>
      <c r="Q22" s="3"/>
      <c r="R22" s="6"/>
      <c r="S22" s="7"/>
      <c r="T22" s="3"/>
    </row>
    <row r="23" spans="1:20" ht="28.5" customHeight="1" x14ac:dyDescent="0.25">
      <c r="A23" s="1"/>
      <c r="B23" s="97">
        <v>12</v>
      </c>
      <c r="C23" s="41" t="s">
        <v>11</v>
      </c>
      <c r="D23" s="3" t="s">
        <v>402</v>
      </c>
      <c r="E23" s="94">
        <v>1.5329999999999999</v>
      </c>
      <c r="F23" s="25">
        <v>1</v>
      </c>
      <c r="G23" s="25">
        <v>1.0369999999999999</v>
      </c>
      <c r="H23" s="98">
        <v>1.0020925981212094</v>
      </c>
      <c r="I23" s="9"/>
      <c r="J23" s="5"/>
      <c r="K23" s="3">
        <v>1</v>
      </c>
      <c r="L23" s="5">
        <f t="shared" si="2"/>
        <v>1960245</v>
      </c>
      <c r="M23" s="3"/>
      <c r="N23" s="5"/>
      <c r="O23" s="3"/>
      <c r="P23" s="5"/>
      <c r="Q23" s="3"/>
      <c r="R23" s="6"/>
      <c r="S23" s="7"/>
      <c r="T23" s="3"/>
    </row>
    <row r="24" spans="1:20" ht="28.5" customHeight="1" x14ac:dyDescent="0.25">
      <c r="A24" s="1"/>
      <c r="B24" s="97">
        <v>13</v>
      </c>
      <c r="C24" s="41" t="s">
        <v>13</v>
      </c>
      <c r="D24" s="3" t="s">
        <v>402</v>
      </c>
      <c r="E24" s="94">
        <v>1.5329999999999999</v>
      </c>
      <c r="F24" s="25">
        <v>1</v>
      </c>
      <c r="G24" s="25">
        <v>1.0369999999999999</v>
      </c>
      <c r="H24" s="98">
        <v>1</v>
      </c>
      <c r="I24" s="9"/>
      <c r="J24" s="5"/>
      <c r="K24" s="3">
        <v>1</v>
      </c>
      <c r="L24" s="5">
        <f t="shared" si="2"/>
        <v>1956152</v>
      </c>
      <c r="M24" s="3"/>
      <c r="N24" s="5"/>
      <c r="O24" s="3"/>
      <c r="P24" s="5"/>
      <c r="Q24" s="3"/>
      <c r="R24" s="6"/>
      <c r="S24" s="7"/>
      <c r="T24" s="3"/>
    </row>
    <row r="25" spans="1:20" ht="30" customHeight="1" x14ac:dyDescent="0.25">
      <c r="A25" s="1"/>
      <c r="B25" s="97">
        <v>14</v>
      </c>
      <c r="C25" s="42" t="s">
        <v>1</v>
      </c>
      <c r="D25" s="3" t="s">
        <v>402</v>
      </c>
      <c r="E25" s="94">
        <v>1.5329999999999999</v>
      </c>
      <c r="F25" s="25">
        <v>1</v>
      </c>
      <c r="G25" s="25">
        <v>1.0369999999999999</v>
      </c>
      <c r="H25" s="99">
        <v>1.0026157476515116</v>
      </c>
      <c r="I25" s="43"/>
      <c r="J25" s="5"/>
      <c r="K25" s="3">
        <v>1</v>
      </c>
      <c r="L25" s="5">
        <f t="shared" si="2"/>
        <v>1961268</v>
      </c>
      <c r="M25" s="3"/>
      <c r="N25" s="5"/>
      <c r="O25" s="3"/>
      <c r="P25" s="5"/>
      <c r="Q25" s="3"/>
      <c r="R25" s="6"/>
      <c r="S25" s="7"/>
      <c r="T25" s="3"/>
    </row>
    <row r="26" spans="1:20" s="28" customFormat="1" ht="49.5" customHeight="1" x14ac:dyDescent="0.25">
      <c r="A26" s="44">
        <v>2</v>
      </c>
      <c r="B26" s="113" t="s">
        <v>29</v>
      </c>
      <c r="C26" s="114"/>
      <c r="D26" s="45"/>
      <c r="E26" s="4"/>
      <c r="F26" s="25"/>
      <c r="G26" s="25"/>
      <c r="H26" s="98"/>
      <c r="I26" s="45">
        <f t="shared" ref="I26:R26" si="3">I28+I29+I30+I31+I32+I33+I34+I35+I36+I37+I38+I39+I40+I41+I42+I43</f>
        <v>5</v>
      </c>
      <c r="J26" s="36">
        <f t="shared" si="3"/>
        <v>7634686</v>
      </c>
      <c r="K26" s="45">
        <f t="shared" si="3"/>
        <v>11</v>
      </c>
      <c r="L26" s="36">
        <f t="shared" si="3"/>
        <v>22405789</v>
      </c>
      <c r="M26" s="45">
        <f t="shared" si="3"/>
        <v>0</v>
      </c>
      <c r="N26" s="36">
        <f t="shared" si="3"/>
        <v>0</v>
      </c>
      <c r="O26" s="45">
        <f t="shared" si="3"/>
        <v>0</v>
      </c>
      <c r="P26" s="36">
        <f t="shared" si="3"/>
        <v>0</v>
      </c>
      <c r="Q26" s="45">
        <f t="shared" si="3"/>
        <v>0</v>
      </c>
      <c r="R26" s="36">
        <f t="shared" si="3"/>
        <v>0</v>
      </c>
      <c r="S26" s="26">
        <f>I26+K26+M26+O26+Q26</f>
        <v>16</v>
      </c>
      <c r="T26" s="22">
        <f>J26+L26+N26+P26+R26</f>
        <v>30040475</v>
      </c>
    </row>
    <row r="27" spans="1:20" s="39" customFormat="1" ht="34.5" customHeight="1" x14ac:dyDescent="0.25">
      <c r="A27" s="46"/>
      <c r="B27" s="30"/>
      <c r="C27" s="31"/>
      <c r="D27" s="47"/>
      <c r="E27" s="48">
        <v>1.595</v>
      </c>
      <c r="F27" s="25">
        <v>1</v>
      </c>
      <c r="G27" s="25">
        <v>1.0369999999999999</v>
      </c>
      <c r="H27" s="98"/>
      <c r="I27" s="49"/>
      <c r="J27" s="34">
        <f>ROUND($J$7*E27*F27*G27,0)</f>
        <v>1526449</v>
      </c>
      <c r="K27" s="35"/>
      <c r="L27" s="34">
        <f>ROUND($L$7*E27*F27*G27,0)</f>
        <v>2035265</v>
      </c>
      <c r="M27" s="32"/>
      <c r="N27" s="34">
        <f>ROUND($N$7*E27*F27*G27,0)</f>
        <v>4070366</v>
      </c>
      <c r="O27" s="35"/>
      <c r="P27" s="36">
        <f>ROUND($P$7*E27*F27*G27,0)</f>
        <v>4808387</v>
      </c>
      <c r="Q27" s="32"/>
      <c r="R27" s="34">
        <f>ROUND($R$7*E27*F27*G27,0)</f>
        <v>5399819</v>
      </c>
      <c r="S27" s="37"/>
      <c r="T27" s="38"/>
    </row>
    <row r="28" spans="1:20" ht="33" customHeight="1" x14ac:dyDescent="0.25">
      <c r="A28" s="1"/>
      <c r="B28" s="97">
        <v>1</v>
      </c>
      <c r="C28" s="50" t="s">
        <v>21</v>
      </c>
      <c r="D28" s="3" t="s">
        <v>402</v>
      </c>
      <c r="E28" s="48">
        <v>1.595</v>
      </c>
      <c r="F28" s="25">
        <v>1</v>
      </c>
      <c r="G28" s="25">
        <v>1.0369999999999999</v>
      </c>
      <c r="H28" s="98">
        <v>1.0002578533576949</v>
      </c>
      <c r="I28" s="9">
        <v>1</v>
      </c>
      <c r="J28" s="5">
        <f>ROUND($J$7*E28*F28*G28*H28,0)</f>
        <v>1526843</v>
      </c>
      <c r="K28" s="3"/>
      <c r="L28" s="34"/>
      <c r="M28" s="3"/>
      <c r="N28" s="5"/>
      <c r="O28" s="3"/>
      <c r="P28" s="5"/>
      <c r="Q28" s="3"/>
      <c r="R28" s="6"/>
      <c r="S28" s="7"/>
      <c r="T28" s="3"/>
    </row>
    <row r="29" spans="1:20" ht="33" customHeight="1" x14ac:dyDescent="0.25">
      <c r="A29" s="1"/>
      <c r="B29" s="97">
        <v>2</v>
      </c>
      <c r="C29" s="50" t="s">
        <v>19</v>
      </c>
      <c r="D29" s="3" t="s">
        <v>402</v>
      </c>
      <c r="E29" s="48">
        <v>1.595</v>
      </c>
      <c r="F29" s="25">
        <v>1</v>
      </c>
      <c r="G29" s="25">
        <v>1.0369999999999999</v>
      </c>
      <c r="H29" s="98">
        <v>1.0002578533576949</v>
      </c>
      <c r="I29" s="9">
        <v>1</v>
      </c>
      <c r="J29" s="5">
        <f t="shared" ref="J29:J32" si="4">ROUND($J$7*E29*F29*G29*H29,0)</f>
        <v>1526843</v>
      </c>
      <c r="K29" s="3"/>
      <c r="L29" s="34"/>
      <c r="M29" s="3"/>
      <c r="N29" s="5"/>
      <c r="O29" s="3"/>
      <c r="P29" s="5"/>
      <c r="Q29" s="3"/>
      <c r="R29" s="6"/>
      <c r="S29" s="7"/>
      <c r="T29" s="3"/>
    </row>
    <row r="30" spans="1:20" ht="33" customHeight="1" x14ac:dyDescent="0.25">
      <c r="A30" s="1"/>
      <c r="B30" s="97">
        <v>3</v>
      </c>
      <c r="C30" s="50" t="s">
        <v>18</v>
      </c>
      <c r="D30" s="3" t="s">
        <v>402</v>
      </c>
      <c r="E30" s="48">
        <v>1.595</v>
      </c>
      <c r="F30" s="25">
        <v>1</v>
      </c>
      <c r="G30" s="25">
        <v>1.0369999999999999</v>
      </c>
      <c r="H30" s="98">
        <v>1.0003867800365422</v>
      </c>
      <c r="I30" s="9">
        <v>1</v>
      </c>
      <c r="J30" s="5">
        <f t="shared" si="4"/>
        <v>1527039</v>
      </c>
      <c r="K30" s="3"/>
      <c r="L30" s="34"/>
      <c r="M30" s="3"/>
      <c r="N30" s="5"/>
      <c r="O30" s="3"/>
      <c r="P30" s="5"/>
      <c r="Q30" s="3"/>
      <c r="R30" s="6"/>
      <c r="S30" s="7"/>
      <c r="T30" s="3"/>
    </row>
    <row r="31" spans="1:20" ht="33" customHeight="1" x14ac:dyDescent="0.25">
      <c r="A31" s="1"/>
      <c r="B31" s="97">
        <v>4</v>
      </c>
      <c r="C31" s="50" t="s">
        <v>24</v>
      </c>
      <c r="D31" s="3" t="s">
        <v>402</v>
      </c>
      <c r="E31" s="48">
        <v>1.595</v>
      </c>
      <c r="F31" s="25">
        <v>1</v>
      </c>
      <c r="G31" s="25">
        <v>1.0369999999999999</v>
      </c>
      <c r="H31" s="98">
        <v>1.0004899213796203</v>
      </c>
      <c r="I31" s="9">
        <v>1</v>
      </c>
      <c r="J31" s="5">
        <f t="shared" si="4"/>
        <v>1527197</v>
      </c>
      <c r="K31" s="3"/>
      <c r="L31" s="34"/>
      <c r="M31" s="3"/>
      <c r="N31" s="5"/>
      <c r="O31" s="3"/>
      <c r="P31" s="5"/>
      <c r="Q31" s="3"/>
      <c r="R31" s="6"/>
      <c r="S31" s="7"/>
      <c r="T31" s="3"/>
    </row>
    <row r="32" spans="1:20" ht="33" customHeight="1" x14ac:dyDescent="0.25">
      <c r="A32" s="1"/>
      <c r="B32" s="97">
        <v>5</v>
      </c>
      <c r="C32" s="50" t="s">
        <v>20</v>
      </c>
      <c r="D32" s="3" t="s">
        <v>402</v>
      </c>
      <c r="E32" s="48">
        <v>1.595</v>
      </c>
      <c r="F32" s="25">
        <v>1</v>
      </c>
      <c r="G32" s="25">
        <v>1.0369999999999999</v>
      </c>
      <c r="H32" s="98">
        <v>1.000206282686156</v>
      </c>
      <c r="I32" s="9">
        <v>1</v>
      </c>
      <c r="J32" s="5">
        <f t="shared" si="4"/>
        <v>1526764</v>
      </c>
      <c r="K32" s="3"/>
      <c r="L32" s="34"/>
      <c r="M32" s="3"/>
      <c r="N32" s="5"/>
      <c r="O32" s="3"/>
      <c r="P32" s="5"/>
      <c r="Q32" s="3"/>
      <c r="R32" s="6"/>
      <c r="S32" s="7"/>
      <c r="T32" s="3"/>
    </row>
    <row r="33" spans="1:20" ht="33" customHeight="1" x14ac:dyDescent="0.25">
      <c r="A33" s="1"/>
      <c r="B33" s="97">
        <v>6</v>
      </c>
      <c r="C33" s="50" t="s">
        <v>27</v>
      </c>
      <c r="D33" s="3" t="s">
        <v>402</v>
      </c>
      <c r="E33" s="48">
        <v>1.595</v>
      </c>
      <c r="F33" s="25">
        <v>1</v>
      </c>
      <c r="G33" s="25">
        <v>1.0369999999999999</v>
      </c>
      <c r="H33" s="98">
        <v>1.0006381871648162</v>
      </c>
      <c r="I33" s="9"/>
      <c r="J33" s="5"/>
      <c r="K33" s="3">
        <v>1</v>
      </c>
      <c r="L33" s="5">
        <f>ROUND($L$7*E33*F33*G33*H33,0)</f>
        <v>2036564</v>
      </c>
      <c r="M33" s="3"/>
      <c r="N33" s="5"/>
      <c r="O33" s="3"/>
      <c r="P33" s="5"/>
      <c r="Q33" s="3"/>
      <c r="R33" s="6"/>
      <c r="S33" s="7"/>
      <c r="T33" s="3"/>
    </row>
    <row r="34" spans="1:20" ht="33" customHeight="1" x14ac:dyDescent="0.25">
      <c r="A34" s="1"/>
      <c r="B34" s="97">
        <v>7</v>
      </c>
      <c r="C34" s="50" t="s">
        <v>17</v>
      </c>
      <c r="D34" s="3" t="s">
        <v>402</v>
      </c>
      <c r="E34" s="48">
        <v>1.595</v>
      </c>
      <c r="F34" s="25">
        <v>1</v>
      </c>
      <c r="G34" s="25">
        <v>1.0369999999999999</v>
      </c>
      <c r="H34" s="98">
        <v>1.0009089332347385</v>
      </c>
      <c r="I34" s="9"/>
      <c r="J34" s="5"/>
      <c r="K34" s="3">
        <v>1</v>
      </c>
      <c r="L34" s="5">
        <f t="shared" ref="L34:L43" si="5">ROUND($L$7*E34*F34*G34*H34,0)</f>
        <v>2037115</v>
      </c>
      <c r="M34" s="3"/>
      <c r="N34" s="5"/>
      <c r="O34" s="3"/>
      <c r="P34" s="5"/>
      <c r="Q34" s="3"/>
      <c r="R34" s="6"/>
      <c r="S34" s="7"/>
      <c r="T34" s="3"/>
    </row>
    <row r="35" spans="1:20" ht="33" customHeight="1" x14ac:dyDescent="0.25">
      <c r="A35" s="1"/>
      <c r="B35" s="97">
        <v>8</v>
      </c>
      <c r="C35" s="50" t="s">
        <v>23</v>
      </c>
      <c r="D35" s="3" t="s">
        <v>402</v>
      </c>
      <c r="E35" s="48">
        <v>1.595</v>
      </c>
      <c r="F35" s="25">
        <v>1</v>
      </c>
      <c r="G35" s="25">
        <v>1.0369999999999999</v>
      </c>
      <c r="H35" s="98">
        <v>1.0008122382097664</v>
      </c>
      <c r="I35" s="9"/>
      <c r="J35" s="5"/>
      <c r="K35" s="3">
        <v>1</v>
      </c>
      <c r="L35" s="5">
        <f t="shared" si="5"/>
        <v>2036919</v>
      </c>
      <c r="M35" s="3"/>
      <c r="N35" s="5"/>
      <c r="O35" s="3"/>
      <c r="P35" s="5"/>
      <c r="Q35" s="3"/>
      <c r="R35" s="6"/>
      <c r="S35" s="7"/>
      <c r="T35" s="3"/>
    </row>
    <row r="36" spans="1:20" ht="33" customHeight="1" x14ac:dyDescent="0.25">
      <c r="A36" s="1"/>
      <c r="B36" s="97">
        <v>9</v>
      </c>
      <c r="C36" s="50" t="s">
        <v>16</v>
      </c>
      <c r="D36" s="3" t="s">
        <v>402</v>
      </c>
      <c r="E36" s="48">
        <v>1.595</v>
      </c>
      <c r="F36" s="25">
        <v>1</v>
      </c>
      <c r="G36" s="25">
        <v>1.0369999999999999</v>
      </c>
      <c r="H36" s="98">
        <v>1.0008509162197552</v>
      </c>
      <c r="I36" s="9"/>
      <c r="J36" s="5"/>
      <c r="K36" s="3">
        <v>1</v>
      </c>
      <c r="L36" s="5">
        <f t="shared" si="5"/>
        <v>2036997</v>
      </c>
      <c r="M36" s="3"/>
      <c r="N36" s="5"/>
      <c r="O36" s="3"/>
      <c r="P36" s="5"/>
      <c r="Q36" s="3"/>
      <c r="R36" s="6"/>
      <c r="S36" s="7"/>
      <c r="T36" s="3"/>
    </row>
    <row r="37" spans="1:20" ht="33" customHeight="1" x14ac:dyDescent="0.25">
      <c r="A37" s="1"/>
      <c r="B37" s="97">
        <v>10</v>
      </c>
      <c r="C37" s="50" t="s">
        <v>26</v>
      </c>
      <c r="D37" s="3" t="s">
        <v>402</v>
      </c>
      <c r="E37" s="48">
        <v>1.595</v>
      </c>
      <c r="F37" s="25">
        <v>1</v>
      </c>
      <c r="G37" s="25">
        <v>1.0369999999999999</v>
      </c>
      <c r="H37" s="98">
        <v>1.000928272239733</v>
      </c>
      <c r="I37" s="9"/>
      <c r="J37" s="5"/>
      <c r="K37" s="3">
        <v>1</v>
      </c>
      <c r="L37" s="5">
        <f t="shared" si="5"/>
        <v>2037155</v>
      </c>
      <c r="M37" s="3"/>
      <c r="N37" s="5"/>
      <c r="O37" s="3"/>
      <c r="P37" s="5"/>
      <c r="Q37" s="3"/>
      <c r="R37" s="6"/>
      <c r="S37" s="7"/>
      <c r="T37" s="3"/>
    </row>
    <row r="38" spans="1:20" ht="33" customHeight="1" x14ac:dyDescent="0.25">
      <c r="A38" s="1"/>
      <c r="B38" s="97">
        <v>11</v>
      </c>
      <c r="C38" s="50" t="s">
        <v>15</v>
      </c>
      <c r="D38" s="3" t="s">
        <v>402</v>
      </c>
      <c r="E38" s="48">
        <v>1.595</v>
      </c>
      <c r="F38" s="25">
        <v>1</v>
      </c>
      <c r="G38" s="25">
        <v>1.0369999999999999</v>
      </c>
      <c r="H38" s="98">
        <v>1.0007928992047719</v>
      </c>
      <c r="I38" s="9"/>
      <c r="J38" s="5"/>
      <c r="K38" s="3">
        <v>1</v>
      </c>
      <c r="L38" s="5">
        <f t="shared" si="5"/>
        <v>2036879</v>
      </c>
      <c r="M38" s="3"/>
      <c r="N38" s="5"/>
      <c r="O38" s="3"/>
      <c r="P38" s="5"/>
      <c r="Q38" s="3"/>
      <c r="R38" s="6"/>
      <c r="S38" s="7"/>
      <c r="T38" s="3"/>
    </row>
    <row r="39" spans="1:20" ht="33" customHeight="1" x14ac:dyDescent="0.25">
      <c r="A39" s="1"/>
      <c r="B39" s="97">
        <v>12</v>
      </c>
      <c r="C39" s="50" t="s">
        <v>22</v>
      </c>
      <c r="D39" s="3" t="s">
        <v>402</v>
      </c>
      <c r="E39" s="48">
        <v>1.595</v>
      </c>
      <c r="F39" s="25">
        <v>1</v>
      </c>
      <c r="G39" s="25">
        <v>1.0369999999999999</v>
      </c>
      <c r="H39" s="98">
        <v>1.0010443062696994</v>
      </c>
      <c r="I39" s="9"/>
      <c r="J39" s="5"/>
      <c r="K39" s="3">
        <v>1</v>
      </c>
      <c r="L39" s="5">
        <f t="shared" si="5"/>
        <v>2037391</v>
      </c>
      <c r="M39" s="3"/>
      <c r="N39" s="5"/>
      <c r="O39" s="3"/>
      <c r="P39" s="5"/>
      <c r="Q39" s="3"/>
      <c r="R39" s="6"/>
      <c r="S39" s="7"/>
      <c r="T39" s="3"/>
    </row>
    <row r="40" spans="1:20" ht="33" customHeight="1" x14ac:dyDescent="0.25">
      <c r="A40" s="1"/>
      <c r="B40" s="97">
        <v>13</v>
      </c>
      <c r="C40" s="50" t="s">
        <v>25</v>
      </c>
      <c r="D40" s="3" t="s">
        <v>402</v>
      </c>
      <c r="E40" s="48">
        <v>1.595</v>
      </c>
      <c r="F40" s="25">
        <v>1</v>
      </c>
      <c r="G40" s="25">
        <v>1.0369999999999999</v>
      </c>
      <c r="H40" s="98">
        <v>1</v>
      </c>
      <c r="I40" s="9"/>
      <c r="J40" s="5"/>
      <c r="K40" s="3">
        <v>1</v>
      </c>
      <c r="L40" s="5">
        <f t="shared" si="5"/>
        <v>2035265</v>
      </c>
      <c r="M40" s="3"/>
      <c r="N40" s="5"/>
      <c r="O40" s="3"/>
      <c r="P40" s="5"/>
      <c r="Q40" s="3"/>
      <c r="R40" s="6"/>
      <c r="S40" s="7"/>
      <c r="T40" s="3"/>
    </row>
    <row r="41" spans="1:20" ht="33" customHeight="1" x14ac:dyDescent="0.25">
      <c r="A41" s="1"/>
      <c r="B41" s="97">
        <v>14</v>
      </c>
      <c r="C41" s="51" t="s">
        <v>28</v>
      </c>
      <c r="D41" s="3" t="s">
        <v>402</v>
      </c>
      <c r="E41" s="48">
        <v>1.595</v>
      </c>
      <c r="F41" s="25">
        <v>1</v>
      </c>
      <c r="G41" s="25">
        <v>1.0369999999999999</v>
      </c>
      <c r="H41" s="98">
        <v>1.0017405104494992</v>
      </c>
      <c r="I41" s="9"/>
      <c r="J41" s="5"/>
      <c r="K41" s="3">
        <v>1</v>
      </c>
      <c r="L41" s="5">
        <f t="shared" si="5"/>
        <v>2038808</v>
      </c>
      <c r="M41" s="3"/>
      <c r="N41" s="5"/>
      <c r="O41" s="3"/>
      <c r="P41" s="5"/>
      <c r="Q41" s="3"/>
      <c r="R41" s="6"/>
      <c r="S41" s="7"/>
      <c r="T41" s="3"/>
    </row>
    <row r="42" spans="1:20" ht="33" customHeight="1" x14ac:dyDescent="0.25">
      <c r="A42" s="1"/>
      <c r="B42" s="97">
        <v>15</v>
      </c>
      <c r="C42" s="51" t="s">
        <v>408</v>
      </c>
      <c r="D42" s="3" t="s">
        <v>402</v>
      </c>
      <c r="E42" s="48">
        <v>1.595</v>
      </c>
      <c r="F42" s="25">
        <v>1</v>
      </c>
      <c r="G42" s="25">
        <v>1.0369999999999999</v>
      </c>
      <c r="H42" s="98">
        <v>1.0005414921398441</v>
      </c>
      <c r="I42" s="9"/>
      <c r="J42" s="10"/>
      <c r="K42" s="3">
        <v>1</v>
      </c>
      <c r="L42" s="5">
        <f t="shared" si="5"/>
        <v>2036368</v>
      </c>
      <c r="M42" s="11"/>
      <c r="N42" s="10"/>
      <c r="O42" s="11"/>
      <c r="P42" s="10"/>
      <c r="Q42" s="11"/>
      <c r="R42" s="52"/>
      <c r="S42" s="7"/>
      <c r="T42" s="3"/>
    </row>
    <row r="43" spans="1:20" ht="33" customHeight="1" x14ac:dyDescent="0.25">
      <c r="A43" s="1"/>
      <c r="B43" s="97">
        <v>16</v>
      </c>
      <c r="C43" s="51" t="s">
        <v>409</v>
      </c>
      <c r="D43" s="3" t="s">
        <v>402</v>
      </c>
      <c r="E43" s="48">
        <v>1.595</v>
      </c>
      <c r="F43" s="25">
        <v>1</v>
      </c>
      <c r="G43" s="25">
        <v>1.0369999999999999</v>
      </c>
      <c r="H43" s="98">
        <v>1.0005221531348498</v>
      </c>
      <c r="I43" s="9"/>
      <c r="J43" s="10"/>
      <c r="K43" s="3">
        <v>1</v>
      </c>
      <c r="L43" s="5">
        <f t="shared" si="5"/>
        <v>2036328</v>
      </c>
      <c r="M43" s="11"/>
      <c r="N43" s="10"/>
      <c r="O43" s="11"/>
      <c r="P43" s="10"/>
      <c r="Q43" s="11"/>
      <c r="R43" s="52"/>
      <c r="S43" s="7"/>
      <c r="T43" s="3"/>
    </row>
    <row r="44" spans="1:20" s="28" customFormat="1" ht="49.5" customHeight="1" x14ac:dyDescent="0.25">
      <c r="A44" s="44">
        <v>3</v>
      </c>
      <c r="B44" s="113" t="s">
        <v>247</v>
      </c>
      <c r="C44" s="122"/>
      <c r="D44" s="45"/>
      <c r="E44" s="4"/>
      <c r="F44" s="25"/>
      <c r="G44" s="25"/>
      <c r="H44" s="98"/>
      <c r="I44" s="45">
        <f t="shared" ref="I44:R44" si="6">I46+I47+I48+I49+I50+I51+I52+I53+I54+I55+I56+I57+I58+I59+I60+I61+I62+I63+I64+I65+I66+I67</f>
        <v>9</v>
      </c>
      <c r="J44" s="36">
        <f t="shared" si="6"/>
        <v>12614476</v>
      </c>
      <c r="K44" s="45">
        <f t="shared" si="6"/>
        <v>12</v>
      </c>
      <c r="L44" s="36">
        <f t="shared" si="6"/>
        <v>22437340</v>
      </c>
      <c r="M44" s="45">
        <f t="shared" si="6"/>
        <v>1</v>
      </c>
      <c r="N44" s="36">
        <f t="shared" si="6"/>
        <v>3742948</v>
      </c>
      <c r="O44" s="45">
        <f t="shared" si="6"/>
        <v>0</v>
      </c>
      <c r="P44" s="36">
        <f t="shared" si="6"/>
        <v>0</v>
      </c>
      <c r="Q44" s="45">
        <f t="shared" si="6"/>
        <v>0</v>
      </c>
      <c r="R44" s="36">
        <f t="shared" si="6"/>
        <v>0</v>
      </c>
      <c r="S44" s="26">
        <f>I44+K44+M44+O44+Q44</f>
        <v>22</v>
      </c>
      <c r="T44" s="22">
        <f>J44+L44+N44+P44+R44</f>
        <v>38794764</v>
      </c>
    </row>
    <row r="45" spans="1:20" s="39" customFormat="1" x14ac:dyDescent="0.25">
      <c r="A45" s="46"/>
      <c r="B45" s="53"/>
      <c r="C45" s="53"/>
      <c r="D45" s="49"/>
      <c r="E45" s="4">
        <v>1.464</v>
      </c>
      <c r="F45" s="25">
        <v>1</v>
      </c>
      <c r="G45" s="25">
        <v>1.0369999999999999</v>
      </c>
      <c r="H45" s="98"/>
      <c r="I45" s="49"/>
      <c r="J45" s="34">
        <f>ROUND($J$7*E45*F45*G45,0)</f>
        <v>1401079</v>
      </c>
      <c r="K45" s="35"/>
      <c r="L45" s="34">
        <f>ROUND($L$7*E45*F45*G45,0)</f>
        <v>1868106</v>
      </c>
      <c r="M45" s="32"/>
      <c r="N45" s="34">
        <f>ROUND($N$7*E45*F45*G45,0)</f>
        <v>3736060</v>
      </c>
      <c r="O45" s="35"/>
      <c r="P45" s="36">
        <f>ROUND($P$7*E45*F45*G45,0)</f>
        <v>4413466</v>
      </c>
      <c r="Q45" s="32"/>
      <c r="R45" s="34">
        <f>ROUND($R$7*E45*F45*G45,0)</f>
        <v>4956323</v>
      </c>
      <c r="S45" s="37"/>
      <c r="T45" s="38"/>
    </row>
    <row r="46" spans="1:20" ht="31.5" x14ac:dyDescent="0.25">
      <c r="A46" s="1"/>
      <c r="B46" s="97">
        <v>1</v>
      </c>
      <c r="C46" s="2" t="s">
        <v>35</v>
      </c>
      <c r="D46" s="3" t="s">
        <v>402</v>
      </c>
      <c r="E46" s="4">
        <v>1.464</v>
      </c>
      <c r="F46" s="25">
        <v>1</v>
      </c>
      <c r="G46" s="25">
        <v>1.0369999999999999</v>
      </c>
      <c r="H46" s="98">
        <v>1.0002247410745575</v>
      </c>
      <c r="I46" s="9">
        <v>1</v>
      </c>
      <c r="J46" s="5">
        <f>ROUND($J$7*E46*F46*G46*H46,0)</f>
        <v>1401394</v>
      </c>
      <c r="K46" s="11"/>
      <c r="L46" s="10"/>
      <c r="M46" s="11"/>
      <c r="N46" s="10"/>
      <c r="O46" s="11"/>
      <c r="P46" s="10"/>
      <c r="Q46" s="11"/>
      <c r="R46" s="10"/>
      <c r="S46" s="7"/>
      <c r="T46" s="5"/>
    </row>
    <row r="47" spans="1:20" ht="31.5" x14ac:dyDescent="0.25">
      <c r="A47" s="1"/>
      <c r="B47" s="97">
        <v>2</v>
      </c>
      <c r="C47" s="2" t="s">
        <v>38</v>
      </c>
      <c r="D47" s="3" t="s">
        <v>402</v>
      </c>
      <c r="E47" s="4">
        <v>1.464</v>
      </c>
      <c r="F47" s="25">
        <v>1</v>
      </c>
      <c r="G47" s="25">
        <v>1.0369999999999999</v>
      </c>
      <c r="H47" s="98">
        <v>1.0003090189775166</v>
      </c>
      <c r="I47" s="9">
        <v>1</v>
      </c>
      <c r="J47" s="5">
        <f t="shared" ref="J47:J54" si="7">ROUND($J$7*E47*F47*G47*H47,0)</f>
        <v>1401512</v>
      </c>
      <c r="K47" s="3"/>
      <c r="L47" s="5"/>
      <c r="M47" s="3"/>
      <c r="N47" s="5"/>
      <c r="O47" s="3"/>
      <c r="P47" s="5"/>
      <c r="Q47" s="3"/>
      <c r="R47" s="6"/>
      <c r="S47" s="7"/>
      <c r="T47" s="3"/>
    </row>
    <row r="48" spans="1:20" ht="31.5" x14ac:dyDescent="0.25">
      <c r="A48" s="1"/>
      <c r="B48" s="97">
        <v>3</v>
      </c>
      <c r="C48" s="2" t="s">
        <v>32</v>
      </c>
      <c r="D48" s="3" t="s">
        <v>402</v>
      </c>
      <c r="E48" s="4">
        <v>1.464</v>
      </c>
      <c r="F48" s="25">
        <v>1</v>
      </c>
      <c r="G48" s="25">
        <v>1.0369999999999999</v>
      </c>
      <c r="H48" s="98">
        <v>1.0002528337088772</v>
      </c>
      <c r="I48" s="9">
        <v>1</v>
      </c>
      <c r="J48" s="5">
        <f t="shared" si="7"/>
        <v>1401434</v>
      </c>
      <c r="K48" s="3"/>
      <c r="L48" s="5"/>
      <c r="M48" s="3"/>
      <c r="N48" s="5"/>
      <c r="O48" s="3"/>
      <c r="P48" s="5"/>
      <c r="Q48" s="3"/>
      <c r="R48" s="6"/>
      <c r="S48" s="7"/>
      <c r="T48" s="3"/>
    </row>
    <row r="49" spans="1:20" ht="31.5" x14ac:dyDescent="0.25">
      <c r="A49" s="1"/>
      <c r="B49" s="97">
        <v>4</v>
      </c>
      <c r="C49" s="2" t="s">
        <v>36</v>
      </c>
      <c r="D49" s="3" t="s">
        <v>402</v>
      </c>
      <c r="E49" s="4">
        <v>1.464</v>
      </c>
      <c r="F49" s="25">
        <v>1</v>
      </c>
      <c r="G49" s="25">
        <v>1.0369999999999999</v>
      </c>
      <c r="H49" s="98">
        <v>1.0003932968804756</v>
      </c>
      <c r="I49" s="9">
        <v>1</v>
      </c>
      <c r="J49" s="5">
        <f t="shared" si="7"/>
        <v>1401630</v>
      </c>
      <c r="K49" s="3"/>
      <c r="L49" s="5"/>
      <c r="M49" s="3"/>
      <c r="N49" s="5"/>
      <c r="O49" s="3"/>
      <c r="P49" s="5"/>
      <c r="Q49" s="3"/>
      <c r="R49" s="6"/>
      <c r="S49" s="7"/>
      <c r="T49" s="3"/>
    </row>
    <row r="50" spans="1:20" ht="31.5" x14ac:dyDescent="0.25">
      <c r="A50" s="1"/>
      <c r="B50" s="97">
        <v>5</v>
      </c>
      <c r="C50" s="2" t="s">
        <v>33</v>
      </c>
      <c r="D50" s="3" t="s">
        <v>402</v>
      </c>
      <c r="E50" s="4">
        <v>1.464</v>
      </c>
      <c r="F50" s="25">
        <v>1</v>
      </c>
      <c r="G50" s="25">
        <v>1.0369999999999999</v>
      </c>
      <c r="H50" s="98">
        <v>1.0005337600520743</v>
      </c>
      <c r="I50" s="9">
        <v>1</v>
      </c>
      <c r="J50" s="5">
        <f t="shared" si="7"/>
        <v>1401827</v>
      </c>
      <c r="K50" s="3"/>
      <c r="L50" s="5"/>
      <c r="M50" s="3"/>
      <c r="N50" s="5"/>
      <c r="O50" s="3"/>
      <c r="P50" s="5"/>
      <c r="Q50" s="3"/>
      <c r="R50" s="6"/>
      <c r="S50" s="7"/>
      <c r="T50" s="3"/>
    </row>
    <row r="51" spans="1:20" ht="31.5" x14ac:dyDescent="0.25">
      <c r="A51" s="1"/>
      <c r="B51" s="97">
        <v>6</v>
      </c>
      <c r="C51" s="2" t="s">
        <v>34</v>
      </c>
      <c r="D51" s="3" t="s">
        <v>402</v>
      </c>
      <c r="E51" s="4">
        <v>1.464</v>
      </c>
      <c r="F51" s="25">
        <v>1</v>
      </c>
      <c r="G51" s="25">
        <v>1.0369999999999999</v>
      </c>
      <c r="H51" s="98">
        <v>1.0003371116118362</v>
      </c>
      <c r="I51" s="9">
        <v>1</v>
      </c>
      <c r="J51" s="5">
        <f t="shared" si="7"/>
        <v>1401552</v>
      </c>
      <c r="K51" s="3"/>
      <c r="L51" s="5"/>
      <c r="M51" s="3"/>
      <c r="N51" s="5"/>
      <c r="O51" s="3"/>
      <c r="P51" s="5"/>
      <c r="Q51" s="3"/>
      <c r="R51" s="6"/>
      <c r="S51" s="7"/>
      <c r="T51" s="3"/>
    </row>
    <row r="52" spans="1:20" ht="31.5" x14ac:dyDescent="0.25">
      <c r="A52" s="1"/>
      <c r="B52" s="97">
        <v>7</v>
      </c>
      <c r="C52" s="2" t="s">
        <v>44</v>
      </c>
      <c r="D52" s="3" t="s">
        <v>402</v>
      </c>
      <c r="E52" s="4">
        <v>1.464</v>
      </c>
      <c r="F52" s="25">
        <v>1</v>
      </c>
      <c r="G52" s="25">
        <v>1.0369999999999999</v>
      </c>
      <c r="H52" s="98">
        <v>1.000449482149115</v>
      </c>
      <c r="I52" s="9">
        <v>1</v>
      </c>
      <c r="J52" s="5">
        <f t="shared" si="7"/>
        <v>1401709</v>
      </c>
      <c r="K52" s="3"/>
      <c r="L52" s="5"/>
      <c r="M52" s="3"/>
      <c r="N52" s="5"/>
      <c r="O52" s="3"/>
      <c r="P52" s="5"/>
      <c r="Q52" s="3"/>
      <c r="R52" s="6"/>
      <c r="S52" s="7"/>
      <c r="T52" s="3"/>
    </row>
    <row r="53" spans="1:20" ht="31.5" x14ac:dyDescent="0.25">
      <c r="A53" s="1"/>
      <c r="B53" s="97">
        <v>8</v>
      </c>
      <c r="C53" s="2" t="s">
        <v>30</v>
      </c>
      <c r="D53" s="3" t="s">
        <v>402</v>
      </c>
      <c r="E53" s="4">
        <v>1.464</v>
      </c>
      <c r="F53" s="25">
        <v>1</v>
      </c>
      <c r="G53" s="25">
        <v>1.0369999999999999</v>
      </c>
      <c r="H53" s="98">
        <v>1.0005688756419604</v>
      </c>
      <c r="I53" s="9"/>
      <c r="J53" s="5"/>
      <c r="K53" s="3">
        <v>1</v>
      </c>
      <c r="L53" s="5">
        <f>ROUND($L$7*E53*F53*G53*H53,0)</f>
        <v>1869168</v>
      </c>
      <c r="M53" s="3"/>
      <c r="N53" s="5"/>
      <c r="O53" s="3"/>
      <c r="P53" s="5"/>
      <c r="Q53" s="3"/>
      <c r="R53" s="6"/>
      <c r="S53" s="7"/>
      <c r="T53" s="3"/>
    </row>
    <row r="54" spans="1:20" ht="31.5" x14ac:dyDescent="0.25">
      <c r="A54" s="1"/>
      <c r="B54" s="97">
        <v>9</v>
      </c>
      <c r="C54" s="2" t="s">
        <v>31</v>
      </c>
      <c r="D54" s="3" t="s">
        <v>402</v>
      </c>
      <c r="E54" s="4">
        <v>1.464</v>
      </c>
      <c r="F54" s="25">
        <v>1</v>
      </c>
      <c r="G54" s="25">
        <v>1.0369999999999999</v>
      </c>
      <c r="H54" s="98">
        <v>1.0005056674177544</v>
      </c>
      <c r="I54" s="9">
        <v>1</v>
      </c>
      <c r="J54" s="5">
        <f t="shared" si="7"/>
        <v>1401788</v>
      </c>
      <c r="K54" s="3"/>
      <c r="L54" s="5"/>
      <c r="M54" s="3"/>
      <c r="N54" s="5"/>
      <c r="O54" s="3"/>
      <c r="P54" s="5"/>
      <c r="Q54" s="3"/>
      <c r="R54" s="6"/>
      <c r="S54" s="7"/>
      <c r="T54" s="3"/>
    </row>
    <row r="55" spans="1:20" ht="31.5" x14ac:dyDescent="0.25">
      <c r="A55" s="1"/>
      <c r="B55" s="97">
        <v>10</v>
      </c>
      <c r="C55" s="2" t="s">
        <v>39</v>
      </c>
      <c r="D55" s="3" t="s">
        <v>402</v>
      </c>
      <c r="E55" s="4">
        <v>1.464</v>
      </c>
      <c r="F55" s="25">
        <v>1</v>
      </c>
      <c r="G55" s="25">
        <v>1.0369999999999999</v>
      </c>
      <c r="H55" s="98">
        <v>1.0005056672372981</v>
      </c>
      <c r="I55" s="9"/>
      <c r="J55" s="5"/>
      <c r="K55" s="3">
        <v>1</v>
      </c>
      <c r="L55" s="5">
        <f>ROUND($L$7*E55*F55*G55*H55,0)</f>
        <v>1869050</v>
      </c>
      <c r="M55" s="3"/>
      <c r="N55" s="5"/>
      <c r="O55" s="3"/>
      <c r="P55" s="5"/>
      <c r="Q55" s="3"/>
      <c r="R55" s="6"/>
      <c r="S55" s="7"/>
      <c r="T55" s="3"/>
    </row>
    <row r="56" spans="1:20" ht="31.5" x14ac:dyDescent="0.25">
      <c r="A56" s="1"/>
      <c r="B56" s="97">
        <v>11</v>
      </c>
      <c r="C56" s="2" t="s">
        <v>43</v>
      </c>
      <c r="D56" s="3" t="s">
        <v>402</v>
      </c>
      <c r="E56" s="4">
        <v>1.464</v>
      </c>
      <c r="F56" s="25">
        <v>1</v>
      </c>
      <c r="G56" s="25">
        <v>1.0369999999999999</v>
      </c>
      <c r="H56" s="98">
        <v>1.0004424588326359</v>
      </c>
      <c r="I56" s="9"/>
      <c r="J56" s="5"/>
      <c r="K56" s="3">
        <v>1</v>
      </c>
      <c r="L56" s="5">
        <f t="shared" ref="L56:L66" si="8">ROUND($L$7*E56*F56*G56*H56,0)</f>
        <v>1868932</v>
      </c>
      <c r="M56" s="3"/>
      <c r="N56" s="5"/>
      <c r="O56" s="3"/>
      <c r="P56" s="5"/>
      <c r="Q56" s="3"/>
      <c r="R56" s="6"/>
      <c r="S56" s="7"/>
      <c r="T56" s="3"/>
    </row>
    <row r="57" spans="1:20" ht="31.5" x14ac:dyDescent="0.25">
      <c r="A57" s="1"/>
      <c r="B57" s="97">
        <v>12</v>
      </c>
      <c r="C57" s="2" t="s">
        <v>46</v>
      </c>
      <c r="D57" s="3" t="s">
        <v>402</v>
      </c>
      <c r="E57" s="4">
        <v>1.464</v>
      </c>
      <c r="F57" s="25">
        <v>1</v>
      </c>
      <c r="G57" s="25">
        <v>1.0369999999999999</v>
      </c>
      <c r="H57" s="98">
        <v>1.0004213893644152</v>
      </c>
      <c r="I57" s="9"/>
      <c r="J57" s="5"/>
      <c r="K57" s="3">
        <v>1</v>
      </c>
      <c r="L57" s="5">
        <f t="shared" si="8"/>
        <v>1868893</v>
      </c>
      <c r="M57" s="3"/>
      <c r="N57" s="5"/>
      <c r="O57" s="3"/>
      <c r="P57" s="5"/>
      <c r="Q57" s="3"/>
      <c r="R57" s="6"/>
      <c r="S57" s="7"/>
      <c r="T57" s="3"/>
    </row>
    <row r="58" spans="1:20" ht="31.5" x14ac:dyDescent="0.25">
      <c r="A58" s="1"/>
      <c r="B58" s="97">
        <v>13</v>
      </c>
      <c r="C58" s="2" t="s">
        <v>41</v>
      </c>
      <c r="D58" s="3" t="s">
        <v>402</v>
      </c>
      <c r="E58" s="4">
        <v>1.464</v>
      </c>
      <c r="F58" s="25">
        <v>1</v>
      </c>
      <c r="G58" s="25">
        <v>1.0369999999999999</v>
      </c>
      <c r="H58" s="98">
        <v>1.0003932968804756</v>
      </c>
      <c r="I58" s="9">
        <v>1</v>
      </c>
      <c r="J58" s="5">
        <f t="shared" ref="J58" si="9">ROUND($J$7*E58*F58*G58*H58,0)</f>
        <v>1401630</v>
      </c>
      <c r="K58" s="3"/>
      <c r="L58" s="5"/>
      <c r="M58" s="3"/>
      <c r="N58" s="5"/>
      <c r="O58" s="3"/>
      <c r="P58" s="5"/>
      <c r="Q58" s="3"/>
      <c r="R58" s="6"/>
      <c r="S58" s="7"/>
      <c r="T58" s="3"/>
    </row>
    <row r="59" spans="1:20" ht="31.5" x14ac:dyDescent="0.25">
      <c r="A59" s="1"/>
      <c r="B59" s="97">
        <v>14</v>
      </c>
      <c r="C59" s="2" t="s">
        <v>504</v>
      </c>
      <c r="D59" s="3" t="s">
        <v>402</v>
      </c>
      <c r="E59" s="4">
        <v>1.464</v>
      </c>
      <c r="F59" s="25">
        <v>1</v>
      </c>
      <c r="G59" s="25">
        <v>1.0369999999999999</v>
      </c>
      <c r="H59" s="98">
        <v>1.0004213893644152</v>
      </c>
      <c r="I59" s="9"/>
      <c r="J59" s="5"/>
      <c r="K59" s="3">
        <v>1</v>
      </c>
      <c r="L59" s="5">
        <f t="shared" si="8"/>
        <v>1868893</v>
      </c>
      <c r="M59" s="3"/>
      <c r="N59" s="5"/>
      <c r="O59" s="3"/>
      <c r="P59" s="5"/>
      <c r="Q59" s="3"/>
      <c r="R59" s="6"/>
      <c r="S59" s="7"/>
      <c r="T59" s="3"/>
    </row>
    <row r="60" spans="1:20" ht="31.5" x14ac:dyDescent="0.25">
      <c r="A60" s="1"/>
      <c r="B60" s="97">
        <v>15</v>
      </c>
      <c r="C60" s="2" t="s">
        <v>47</v>
      </c>
      <c r="D60" s="3" t="s">
        <v>402</v>
      </c>
      <c r="E60" s="4">
        <v>1.464</v>
      </c>
      <c r="F60" s="25">
        <v>1</v>
      </c>
      <c r="G60" s="25">
        <v>1.0369999999999999</v>
      </c>
      <c r="H60" s="98">
        <v>1.0004213893644152</v>
      </c>
      <c r="I60" s="9"/>
      <c r="J60" s="5"/>
      <c r="K60" s="3">
        <v>1</v>
      </c>
      <c r="L60" s="5">
        <f t="shared" si="8"/>
        <v>1868893</v>
      </c>
      <c r="M60" s="3"/>
      <c r="N60" s="5"/>
      <c r="O60" s="3"/>
      <c r="P60" s="5"/>
      <c r="Q60" s="3"/>
      <c r="R60" s="6"/>
      <c r="S60" s="7"/>
      <c r="T60" s="3"/>
    </row>
    <row r="61" spans="1:20" ht="31.5" x14ac:dyDescent="0.25">
      <c r="A61" s="1"/>
      <c r="B61" s="97">
        <v>16</v>
      </c>
      <c r="C61" s="2" t="s">
        <v>37</v>
      </c>
      <c r="D61" s="3" t="s">
        <v>402</v>
      </c>
      <c r="E61" s="4">
        <v>1.464</v>
      </c>
      <c r="F61" s="25">
        <v>1</v>
      </c>
      <c r="G61" s="25">
        <v>1.0369999999999999</v>
      </c>
      <c r="H61" s="98">
        <v>1.0008427787288303</v>
      </c>
      <c r="I61" s="9"/>
      <c r="J61" s="5"/>
      <c r="K61" s="3">
        <v>1</v>
      </c>
      <c r="L61" s="5">
        <f t="shared" si="8"/>
        <v>1869680</v>
      </c>
      <c r="M61" s="3"/>
      <c r="N61" s="5"/>
      <c r="O61" s="3"/>
      <c r="P61" s="5"/>
      <c r="Q61" s="3"/>
      <c r="R61" s="6"/>
      <c r="S61" s="7"/>
      <c r="T61" s="3"/>
    </row>
    <row r="62" spans="1:20" ht="31.5" x14ac:dyDescent="0.25">
      <c r="A62" s="1"/>
      <c r="B62" s="97">
        <v>17</v>
      </c>
      <c r="C62" s="2" t="s">
        <v>42</v>
      </c>
      <c r="D62" s="3" t="s">
        <v>402</v>
      </c>
      <c r="E62" s="4">
        <v>1.464</v>
      </c>
      <c r="F62" s="25">
        <v>1</v>
      </c>
      <c r="G62" s="25">
        <v>1.0369999999999999</v>
      </c>
      <c r="H62" s="98">
        <v>1.0009059871334924</v>
      </c>
      <c r="I62" s="9"/>
      <c r="J62" s="5"/>
      <c r="K62" s="3">
        <v>1</v>
      </c>
      <c r="L62" s="5">
        <f t="shared" si="8"/>
        <v>1869798</v>
      </c>
      <c r="M62" s="3"/>
      <c r="N62" s="5"/>
      <c r="O62" s="3"/>
      <c r="P62" s="5"/>
      <c r="Q62" s="3"/>
      <c r="R62" s="6"/>
      <c r="S62" s="7"/>
      <c r="T62" s="3"/>
    </row>
    <row r="63" spans="1:20" ht="31.5" x14ac:dyDescent="0.25">
      <c r="A63" s="1"/>
      <c r="B63" s="97">
        <v>18</v>
      </c>
      <c r="C63" s="2" t="s">
        <v>503</v>
      </c>
      <c r="D63" s="3" t="s">
        <v>402</v>
      </c>
      <c r="E63" s="4">
        <v>1.464</v>
      </c>
      <c r="F63" s="25">
        <v>1</v>
      </c>
      <c r="G63" s="25">
        <v>1.0369999999999999</v>
      </c>
      <c r="H63" s="98">
        <v>1.0008638481970509</v>
      </c>
      <c r="I63" s="9"/>
      <c r="J63" s="5"/>
      <c r="K63" s="3">
        <v>1</v>
      </c>
      <c r="L63" s="5">
        <f t="shared" si="8"/>
        <v>1869719</v>
      </c>
      <c r="M63" s="3"/>
      <c r="N63" s="5"/>
      <c r="O63" s="3"/>
      <c r="P63" s="5"/>
      <c r="Q63" s="3"/>
      <c r="R63" s="6"/>
      <c r="S63" s="7"/>
      <c r="T63" s="3"/>
    </row>
    <row r="64" spans="1:20" ht="31.5" x14ac:dyDescent="0.25">
      <c r="A64" s="1"/>
      <c r="B64" s="97">
        <v>19</v>
      </c>
      <c r="C64" s="2" t="s">
        <v>40</v>
      </c>
      <c r="D64" s="3" t="s">
        <v>402</v>
      </c>
      <c r="E64" s="4">
        <v>1.464</v>
      </c>
      <c r="F64" s="25">
        <v>1</v>
      </c>
      <c r="G64" s="25">
        <v>1.0369999999999999</v>
      </c>
      <c r="H64" s="98">
        <v>1.0010113344745961</v>
      </c>
      <c r="I64" s="9"/>
      <c r="J64" s="5"/>
      <c r="K64" s="3">
        <v>1</v>
      </c>
      <c r="L64" s="5">
        <f t="shared" si="8"/>
        <v>1869995</v>
      </c>
      <c r="M64" s="3"/>
      <c r="N64" s="5"/>
      <c r="O64" s="3"/>
      <c r="P64" s="5"/>
      <c r="Q64" s="3"/>
      <c r="R64" s="6"/>
      <c r="S64" s="7"/>
      <c r="T64" s="3"/>
    </row>
    <row r="65" spans="1:20" ht="31.5" x14ac:dyDescent="0.25">
      <c r="A65" s="1"/>
      <c r="B65" s="97">
        <v>20</v>
      </c>
      <c r="C65" s="2" t="s">
        <v>45</v>
      </c>
      <c r="D65" s="3" t="s">
        <v>402</v>
      </c>
      <c r="E65" s="4">
        <v>1.464</v>
      </c>
      <c r="F65" s="25">
        <v>1</v>
      </c>
      <c r="G65" s="25">
        <v>1.0369999999999999</v>
      </c>
      <c r="H65" s="98">
        <v>1.0017909047987641</v>
      </c>
      <c r="I65" s="9"/>
      <c r="J65" s="5"/>
      <c r="K65" s="3">
        <v>1</v>
      </c>
      <c r="L65" s="5">
        <f t="shared" si="8"/>
        <v>1871451</v>
      </c>
      <c r="M65" s="3"/>
      <c r="N65" s="5"/>
      <c r="O65" s="3"/>
      <c r="P65" s="5"/>
      <c r="Q65" s="3"/>
      <c r="R65" s="6"/>
      <c r="S65" s="7"/>
      <c r="T65" s="3"/>
    </row>
    <row r="66" spans="1:20" ht="31.5" x14ac:dyDescent="0.25">
      <c r="A66" s="1"/>
      <c r="B66" s="97">
        <v>21</v>
      </c>
      <c r="C66" s="41" t="s">
        <v>48</v>
      </c>
      <c r="D66" s="3" t="s">
        <v>402</v>
      </c>
      <c r="E66" s="4">
        <v>1.464</v>
      </c>
      <c r="F66" s="25">
        <v>1</v>
      </c>
      <c r="G66" s="25">
        <v>1.0369999999999999</v>
      </c>
      <c r="H66" s="98">
        <v>1.0025494056547113</v>
      </c>
      <c r="I66" s="9"/>
      <c r="J66" s="5"/>
      <c r="K66" s="3">
        <v>1</v>
      </c>
      <c r="L66" s="5">
        <f t="shared" si="8"/>
        <v>1872868</v>
      </c>
      <c r="M66" s="3"/>
      <c r="N66" s="5"/>
      <c r="O66" s="3"/>
      <c r="P66" s="5"/>
      <c r="Q66" s="3"/>
      <c r="R66" s="6"/>
      <c r="S66" s="7"/>
      <c r="T66" s="3"/>
    </row>
    <row r="67" spans="1:20" ht="31.5" x14ac:dyDescent="0.25">
      <c r="A67" s="1"/>
      <c r="B67" s="97">
        <v>22</v>
      </c>
      <c r="C67" s="54" t="s">
        <v>49</v>
      </c>
      <c r="D67" s="55" t="s">
        <v>402</v>
      </c>
      <c r="E67" s="4">
        <v>1.464</v>
      </c>
      <c r="F67" s="25">
        <v>1</v>
      </c>
      <c r="G67" s="25">
        <v>1.0369999999999999</v>
      </c>
      <c r="H67" s="98">
        <v>1.0018436534745159</v>
      </c>
      <c r="I67" s="9"/>
      <c r="J67" s="5"/>
      <c r="K67" s="3"/>
      <c r="L67" s="5"/>
      <c r="M67" s="55">
        <v>1</v>
      </c>
      <c r="N67" s="5">
        <f>ROUND($N$7*E67*F67*G67*H67,0)</f>
        <v>3742948</v>
      </c>
      <c r="O67" s="3"/>
      <c r="P67" s="5"/>
      <c r="Q67" s="3"/>
      <c r="R67" s="6"/>
      <c r="S67" s="7"/>
      <c r="T67" s="3"/>
    </row>
    <row r="68" spans="1:20" s="28" customFormat="1" ht="51" customHeight="1" x14ac:dyDescent="0.25">
      <c r="A68" s="44">
        <v>4</v>
      </c>
      <c r="B68" s="113" t="s">
        <v>197</v>
      </c>
      <c r="C68" s="114"/>
      <c r="D68" s="56"/>
      <c r="E68" s="4"/>
      <c r="F68" s="25"/>
      <c r="G68" s="25"/>
      <c r="H68" s="98"/>
      <c r="I68" s="45">
        <f t="shared" ref="I68:R68" si="10">I70+I71+I72+I73+I74+I75+I76+I77+I78+I79+I80+I81+I82+I83+I84+I85+I86+I87</f>
        <v>0</v>
      </c>
      <c r="J68" s="36">
        <f t="shared" si="10"/>
        <v>0</v>
      </c>
      <c r="K68" s="45">
        <f t="shared" si="10"/>
        <v>17</v>
      </c>
      <c r="L68" s="36">
        <f t="shared" si="10"/>
        <v>29334016</v>
      </c>
      <c r="M68" s="45">
        <f t="shared" si="10"/>
        <v>0</v>
      </c>
      <c r="N68" s="36">
        <f t="shared" si="10"/>
        <v>0</v>
      </c>
      <c r="O68" s="45">
        <f t="shared" si="10"/>
        <v>0</v>
      </c>
      <c r="P68" s="36">
        <f t="shared" si="10"/>
        <v>0</v>
      </c>
      <c r="Q68" s="45">
        <f t="shared" si="10"/>
        <v>1</v>
      </c>
      <c r="R68" s="36">
        <f t="shared" si="10"/>
        <v>4597065</v>
      </c>
      <c r="S68" s="26">
        <f>I68+K68+M68+O68+Q68</f>
        <v>18</v>
      </c>
      <c r="T68" s="22">
        <f>J68+L68+N68+P68+R68</f>
        <v>33931081</v>
      </c>
    </row>
    <row r="69" spans="1:20" s="39" customFormat="1" x14ac:dyDescent="0.25">
      <c r="A69" s="46"/>
      <c r="B69" s="30"/>
      <c r="C69" s="31"/>
      <c r="D69" s="57"/>
      <c r="E69" s="4">
        <v>1.35</v>
      </c>
      <c r="F69" s="25">
        <v>1</v>
      </c>
      <c r="G69" s="25">
        <v>1.0369999999999999</v>
      </c>
      <c r="H69" s="98"/>
      <c r="I69" s="49"/>
      <c r="J69" s="34">
        <f>ROUND($J$7*E69*F69*G69,0)</f>
        <v>1291979</v>
      </c>
      <c r="K69" s="35"/>
      <c r="L69" s="34">
        <f>ROUND($L$7*E69*F69*G69,0)</f>
        <v>1722638</v>
      </c>
      <c r="M69" s="32"/>
      <c r="N69" s="34">
        <f>ROUND($N$7*E69*F69*G69,0)</f>
        <v>3445137</v>
      </c>
      <c r="O69" s="35"/>
      <c r="P69" s="36">
        <f>ROUND($P$7*E69*F69*G69,0)</f>
        <v>4069795</v>
      </c>
      <c r="Q69" s="32"/>
      <c r="R69" s="34">
        <f>ROUND($R$7*E69*F69*G69,0)</f>
        <v>4570379</v>
      </c>
      <c r="S69" s="37"/>
      <c r="T69" s="38"/>
    </row>
    <row r="70" spans="1:20" ht="31.5" x14ac:dyDescent="0.25">
      <c r="A70" s="1"/>
      <c r="B70" s="97">
        <v>1</v>
      </c>
      <c r="C70" s="41" t="s">
        <v>184</v>
      </c>
      <c r="D70" s="3" t="s">
        <v>402</v>
      </c>
      <c r="E70" s="4">
        <v>1.35</v>
      </c>
      <c r="F70" s="25">
        <v>1</v>
      </c>
      <c r="G70" s="25">
        <v>1.0369999999999999</v>
      </c>
      <c r="H70" s="98">
        <v>1.0010738878394649</v>
      </c>
      <c r="I70" s="9"/>
      <c r="J70" s="10"/>
      <c r="K70" s="3">
        <v>1</v>
      </c>
      <c r="L70" s="5">
        <f t="shared" ref="L70:L86" si="11">ROUND($L$7*E70*F70*G70*H70,0)</f>
        <v>1724488</v>
      </c>
      <c r="M70" s="11"/>
      <c r="N70" s="10"/>
      <c r="O70" s="11"/>
      <c r="P70" s="10"/>
      <c r="Q70" s="11"/>
      <c r="R70" s="10"/>
      <c r="S70" s="7"/>
      <c r="T70" s="5"/>
    </row>
    <row r="71" spans="1:20" ht="31.5" x14ac:dyDescent="0.25">
      <c r="A71" s="1"/>
      <c r="B71" s="97">
        <v>2</v>
      </c>
      <c r="C71" s="41" t="s">
        <v>186</v>
      </c>
      <c r="D71" s="3" t="s">
        <v>402</v>
      </c>
      <c r="E71" s="4">
        <v>1.35</v>
      </c>
      <c r="F71" s="25">
        <v>1</v>
      </c>
      <c r="G71" s="25">
        <v>1.0369999999999999</v>
      </c>
      <c r="H71" s="98">
        <v>1.0011652825492066</v>
      </c>
      <c r="I71" s="9"/>
      <c r="J71" s="10"/>
      <c r="K71" s="3">
        <v>1</v>
      </c>
      <c r="L71" s="5">
        <f t="shared" si="11"/>
        <v>1724646</v>
      </c>
      <c r="M71" s="11"/>
      <c r="N71" s="10"/>
      <c r="O71" s="11"/>
      <c r="P71" s="10"/>
      <c r="Q71" s="11"/>
      <c r="R71" s="10"/>
      <c r="S71" s="7"/>
      <c r="T71" s="5"/>
    </row>
    <row r="72" spans="1:20" ht="31.5" x14ac:dyDescent="0.25">
      <c r="A72" s="1"/>
      <c r="B72" s="97">
        <v>3</v>
      </c>
      <c r="C72" s="41" t="s">
        <v>506</v>
      </c>
      <c r="D72" s="3" t="s">
        <v>402</v>
      </c>
      <c r="E72" s="4">
        <v>1.35</v>
      </c>
      <c r="F72" s="25">
        <v>1</v>
      </c>
      <c r="G72" s="25">
        <v>1.0369999999999999</v>
      </c>
      <c r="H72" s="98">
        <v>1.0010053418071585</v>
      </c>
      <c r="I72" s="9"/>
      <c r="J72" s="10"/>
      <c r="K72" s="3">
        <v>1</v>
      </c>
      <c r="L72" s="5">
        <f t="shared" si="11"/>
        <v>1724370</v>
      </c>
      <c r="M72" s="11"/>
      <c r="N72" s="10"/>
      <c r="O72" s="11"/>
      <c r="P72" s="10"/>
      <c r="Q72" s="11"/>
      <c r="R72" s="10"/>
      <c r="S72" s="7"/>
      <c r="T72" s="5"/>
    </row>
    <row r="73" spans="1:20" ht="31.5" x14ac:dyDescent="0.25">
      <c r="A73" s="1"/>
      <c r="B73" s="97">
        <v>4</v>
      </c>
      <c r="C73" s="41" t="s">
        <v>182</v>
      </c>
      <c r="D73" s="3" t="s">
        <v>402</v>
      </c>
      <c r="E73" s="4">
        <v>1.35</v>
      </c>
      <c r="F73" s="25">
        <v>1</v>
      </c>
      <c r="G73" s="25">
        <v>1.0369999999999999</v>
      </c>
      <c r="H73" s="98">
        <v>1.0009139470974169</v>
      </c>
      <c r="I73" s="9"/>
      <c r="J73" s="10"/>
      <c r="K73" s="3">
        <v>1</v>
      </c>
      <c r="L73" s="5">
        <f t="shared" si="11"/>
        <v>1724213</v>
      </c>
      <c r="M73" s="11"/>
      <c r="N73" s="10"/>
      <c r="O73" s="11"/>
      <c r="P73" s="10"/>
      <c r="Q73" s="11"/>
      <c r="R73" s="10"/>
      <c r="S73" s="7"/>
      <c r="T73" s="5"/>
    </row>
    <row r="74" spans="1:20" ht="31.5" x14ac:dyDescent="0.25">
      <c r="A74" s="1"/>
      <c r="B74" s="97">
        <v>5</v>
      </c>
      <c r="C74" s="41" t="s">
        <v>187</v>
      </c>
      <c r="D74" s="3" t="s">
        <v>402</v>
      </c>
      <c r="E74" s="4">
        <v>1.35</v>
      </c>
      <c r="F74" s="25">
        <v>1</v>
      </c>
      <c r="G74" s="25">
        <v>1.0369999999999999</v>
      </c>
      <c r="H74" s="98">
        <v>1.0011652825492066</v>
      </c>
      <c r="I74" s="9"/>
      <c r="J74" s="10"/>
      <c r="K74" s="3">
        <v>1</v>
      </c>
      <c r="L74" s="5">
        <f t="shared" si="11"/>
        <v>1724646</v>
      </c>
      <c r="M74" s="11"/>
      <c r="N74" s="10"/>
      <c r="O74" s="11"/>
      <c r="P74" s="10"/>
      <c r="Q74" s="11"/>
      <c r="R74" s="10"/>
      <c r="S74" s="7"/>
      <c r="T74" s="5"/>
    </row>
    <row r="75" spans="1:20" ht="31.5" x14ac:dyDescent="0.25">
      <c r="A75" s="1"/>
      <c r="B75" s="97">
        <v>6</v>
      </c>
      <c r="C75" s="41" t="s">
        <v>181</v>
      </c>
      <c r="D75" s="3" t="s">
        <v>402</v>
      </c>
      <c r="E75" s="4">
        <v>1.35</v>
      </c>
      <c r="F75" s="25">
        <v>1</v>
      </c>
      <c r="G75" s="25">
        <v>1.0369999999999999</v>
      </c>
      <c r="H75" s="98">
        <v>1.0009139470974169</v>
      </c>
      <c r="I75" s="9"/>
      <c r="J75" s="10"/>
      <c r="K75" s="3">
        <v>1</v>
      </c>
      <c r="L75" s="5">
        <f t="shared" si="11"/>
        <v>1724213</v>
      </c>
      <c r="M75" s="11"/>
      <c r="N75" s="10"/>
      <c r="O75" s="11"/>
      <c r="P75" s="10"/>
      <c r="Q75" s="11"/>
      <c r="R75" s="10"/>
      <c r="S75" s="7"/>
      <c r="T75" s="5"/>
    </row>
    <row r="76" spans="1:20" ht="31.5" x14ac:dyDescent="0.25">
      <c r="A76" s="1"/>
      <c r="B76" s="97">
        <v>7</v>
      </c>
      <c r="C76" s="41" t="s">
        <v>183</v>
      </c>
      <c r="D76" s="3" t="s">
        <v>402</v>
      </c>
      <c r="E76" s="4">
        <v>1.35</v>
      </c>
      <c r="F76" s="25">
        <v>1</v>
      </c>
      <c r="G76" s="25">
        <v>1.0369999999999999</v>
      </c>
      <c r="H76" s="98">
        <v>1.0008682497425461</v>
      </c>
      <c r="I76" s="7"/>
      <c r="J76" s="5"/>
      <c r="K76" s="3">
        <v>1</v>
      </c>
      <c r="L76" s="5">
        <f t="shared" si="11"/>
        <v>1724134</v>
      </c>
      <c r="M76" s="3"/>
      <c r="N76" s="5"/>
      <c r="O76" s="3"/>
      <c r="P76" s="5"/>
      <c r="Q76" s="3"/>
      <c r="R76" s="6"/>
      <c r="S76" s="7"/>
      <c r="T76" s="3"/>
    </row>
    <row r="77" spans="1:20" ht="31.5" x14ac:dyDescent="0.25">
      <c r="A77" s="1"/>
      <c r="B77" s="97">
        <v>8</v>
      </c>
      <c r="C77" s="41" t="s">
        <v>191</v>
      </c>
      <c r="D77" s="3" t="s">
        <v>402</v>
      </c>
      <c r="E77" s="4">
        <v>1.35</v>
      </c>
      <c r="F77" s="25">
        <v>1</v>
      </c>
      <c r="G77" s="25">
        <v>1.0369999999999999</v>
      </c>
      <c r="H77" s="98">
        <v>1.0010281904845941</v>
      </c>
      <c r="I77" s="7"/>
      <c r="J77" s="5"/>
      <c r="K77" s="3">
        <v>1</v>
      </c>
      <c r="L77" s="5">
        <f t="shared" si="11"/>
        <v>1724410</v>
      </c>
      <c r="M77" s="3"/>
      <c r="N77" s="5"/>
      <c r="O77" s="3"/>
      <c r="P77" s="5"/>
      <c r="Q77" s="3"/>
      <c r="R77" s="6"/>
      <c r="S77" s="7"/>
      <c r="T77" s="3"/>
    </row>
    <row r="78" spans="1:20" ht="31.5" x14ac:dyDescent="0.25">
      <c r="A78" s="1"/>
      <c r="B78" s="97">
        <v>9</v>
      </c>
      <c r="C78" s="41" t="s">
        <v>507</v>
      </c>
      <c r="D78" s="3" t="s">
        <v>402</v>
      </c>
      <c r="E78" s="4">
        <v>1.35</v>
      </c>
      <c r="F78" s="25">
        <v>1</v>
      </c>
      <c r="G78" s="25">
        <v>1.0369999999999999</v>
      </c>
      <c r="H78" s="98">
        <v>1.0018278941948338</v>
      </c>
      <c r="I78" s="7"/>
      <c r="J78" s="5"/>
      <c r="K78" s="3">
        <v>1</v>
      </c>
      <c r="L78" s="5">
        <f t="shared" si="11"/>
        <v>1725787</v>
      </c>
      <c r="M78" s="3"/>
      <c r="N78" s="5"/>
      <c r="O78" s="3"/>
      <c r="P78" s="5"/>
      <c r="Q78" s="3"/>
      <c r="R78" s="6"/>
      <c r="S78" s="7"/>
      <c r="T78" s="3"/>
    </row>
    <row r="79" spans="1:20" ht="31.5" x14ac:dyDescent="0.25">
      <c r="A79" s="1"/>
      <c r="B79" s="97">
        <v>10</v>
      </c>
      <c r="C79" s="41" t="s">
        <v>194</v>
      </c>
      <c r="D79" s="3" t="s">
        <v>402</v>
      </c>
      <c r="E79" s="4">
        <v>1.35</v>
      </c>
      <c r="F79" s="25">
        <v>1</v>
      </c>
      <c r="G79" s="25">
        <v>1.0369999999999999</v>
      </c>
      <c r="H79" s="98">
        <v>1.0009824931297231</v>
      </c>
      <c r="I79" s="7"/>
      <c r="J79" s="5"/>
      <c r="K79" s="3">
        <v>1</v>
      </c>
      <c r="L79" s="5">
        <f t="shared" si="11"/>
        <v>1724331</v>
      </c>
      <c r="M79" s="3"/>
      <c r="N79" s="5"/>
      <c r="O79" s="3"/>
      <c r="P79" s="5"/>
      <c r="Q79" s="3"/>
      <c r="R79" s="6"/>
      <c r="S79" s="7"/>
      <c r="T79" s="3"/>
    </row>
    <row r="80" spans="1:20" ht="31.5" x14ac:dyDescent="0.25">
      <c r="A80" s="1"/>
      <c r="B80" s="97">
        <v>11</v>
      </c>
      <c r="C80" s="41" t="s">
        <v>188</v>
      </c>
      <c r="D80" s="3" t="s">
        <v>402</v>
      </c>
      <c r="E80" s="4">
        <v>1.35</v>
      </c>
      <c r="F80" s="25">
        <v>1</v>
      </c>
      <c r="G80" s="25">
        <v>1.0369999999999999</v>
      </c>
      <c r="H80" s="98">
        <v>1.0021934730338005</v>
      </c>
      <c r="I80" s="7"/>
      <c r="J80" s="5"/>
      <c r="K80" s="3">
        <v>1</v>
      </c>
      <c r="L80" s="5">
        <f t="shared" si="11"/>
        <v>1726417</v>
      </c>
      <c r="M80" s="3"/>
      <c r="N80" s="5"/>
      <c r="O80" s="3"/>
      <c r="P80" s="5"/>
      <c r="Q80" s="3"/>
      <c r="R80" s="6"/>
      <c r="S80" s="7"/>
      <c r="T80" s="3"/>
    </row>
    <row r="81" spans="1:20" ht="31.5" x14ac:dyDescent="0.25">
      <c r="A81" s="1"/>
      <c r="B81" s="97">
        <v>12</v>
      </c>
      <c r="C81" s="41" t="s">
        <v>190</v>
      </c>
      <c r="D81" s="3" t="s">
        <v>402</v>
      </c>
      <c r="E81" s="4">
        <v>1.35</v>
      </c>
      <c r="F81" s="25">
        <v>1</v>
      </c>
      <c r="G81" s="25">
        <v>1.0369999999999999</v>
      </c>
      <c r="H81" s="98">
        <v>1.0015537100656087</v>
      </c>
      <c r="I81" s="7"/>
      <c r="J81" s="5"/>
      <c r="K81" s="3">
        <v>1</v>
      </c>
      <c r="L81" s="5">
        <f t="shared" si="11"/>
        <v>1725315</v>
      </c>
      <c r="M81" s="3"/>
      <c r="N81" s="5"/>
      <c r="O81" s="3"/>
      <c r="P81" s="5"/>
      <c r="Q81" s="3"/>
      <c r="R81" s="6"/>
      <c r="S81" s="7"/>
      <c r="T81" s="3"/>
    </row>
    <row r="82" spans="1:20" ht="31.5" x14ac:dyDescent="0.25">
      <c r="A82" s="1"/>
      <c r="B82" s="97">
        <v>13</v>
      </c>
      <c r="C82" s="41" t="s">
        <v>193</v>
      </c>
      <c r="D82" s="3" t="s">
        <v>402</v>
      </c>
      <c r="E82" s="4">
        <v>1.35</v>
      </c>
      <c r="F82" s="25">
        <v>1</v>
      </c>
      <c r="G82" s="25">
        <v>1.0369999999999999</v>
      </c>
      <c r="H82" s="98">
        <v>1.002490505840461</v>
      </c>
      <c r="I82" s="7"/>
      <c r="J82" s="5"/>
      <c r="K82" s="3">
        <v>1</v>
      </c>
      <c r="L82" s="5">
        <f t="shared" si="11"/>
        <v>1726929</v>
      </c>
      <c r="M82" s="3"/>
      <c r="N82" s="5"/>
      <c r="O82" s="3"/>
      <c r="P82" s="5"/>
      <c r="Q82" s="3"/>
      <c r="R82" s="6"/>
      <c r="S82" s="7"/>
      <c r="T82" s="3"/>
    </row>
    <row r="83" spans="1:20" ht="31.5" x14ac:dyDescent="0.25">
      <c r="A83" s="1"/>
      <c r="B83" s="97">
        <v>14</v>
      </c>
      <c r="C83" s="41" t="s">
        <v>185</v>
      </c>
      <c r="D83" s="3" t="s">
        <v>402</v>
      </c>
      <c r="E83" s="4">
        <v>1.35</v>
      </c>
      <c r="F83" s="25">
        <v>1</v>
      </c>
      <c r="G83" s="25">
        <v>1.0369999999999999</v>
      </c>
      <c r="H83" s="98">
        <v>1.0012338285815128</v>
      </c>
      <c r="I83" s="7"/>
      <c r="J83" s="5"/>
      <c r="K83" s="3">
        <v>1</v>
      </c>
      <c r="L83" s="5">
        <f t="shared" si="11"/>
        <v>1724764</v>
      </c>
      <c r="M83" s="3"/>
      <c r="N83" s="5"/>
      <c r="O83" s="3"/>
      <c r="P83" s="5"/>
      <c r="Q83" s="3"/>
      <c r="R83" s="6"/>
      <c r="S83" s="7"/>
      <c r="T83" s="3"/>
    </row>
    <row r="84" spans="1:20" ht="31.5" x14ac:dyDescent="0.25">
      <c r="A84" s="1"/>
      <c r="B84" s="97">
        <v>15</v>
      </c>
      <c r="C84" s="41" t="s">
        <v>189</v>
      </c>
      <c r="D84" s="3" t="s">
        <v>402</v>
      </c>
      <c r="E84" s="4">
        <v>1.35</v>
      </c>
      <c r="F84" s="25">
        <v>1</v>
      </c>
      <c r="G84" s="25">
        <v>1.0369999999999999</v>
      </c>
      <c r="H84" s="98">
        <v>1.0026732952599444</v>
      </c>
      <c r="I84" s="7"/>
      <c r="J84" s="5"/>
      <c r="K84" s="3">
        <v>1</v>
      </c>
      <c r="L84" s="5">
        <f t="shared" si="11"/>
        <v>1727244</v>
      </c>
      <c r="M84" s="3"/>
      <c r="N84" s="5"/>
      <c r="O84" s="3"/>
      <c r="P84" s="5"/>
      <c r="Q84" s="3"/>
      <c r="R84" s="6"/>
      <c r="S84" s="7"/>
      <c r="T84" s="3"/>
    </row>
    <row r="85" spans="1:20" ht="31.5" x14ac:dyDescent="0.25">
      <c r="A85" s="1"/>
      <c r="B85" s="97">
        <v>16</v>
      </c>
      <c r="C85" s="41" t="s">
        <v>192</v>
      </c>
      <c r="D85" s="3" t="s">
        <v>402</v>
      </c>
      <c r="E85" s="4">
        <v>1.35</v>
      </c>
      <c r="F85" s="25">
        <v>1</v>
      </c>
      <c r="G85" s="25">
        <v>1.0369999999999999</v>
      </c>
      <c r="H85" s="98">
        <v>1.0021020783240588</v>
      </c>
      <c r="I85" s="7"/>
      <c r="J85" s="5"/>
      <c r="K85" s="3">
        <v>1</v>
      </c>
      <c r="L85" s="5">
        <f t="shared" si="11"/>
        <v>1726260</v>
      </c>
      <c r="M85" s="3"/>
      <c r="N85" s="5"/>
      <c r="O85" s="3"/>
      <c r="P85" s="5"/>
      <c r="Q85" s="3"/>
      <c r="R85" s="6"/>
      <c r="S85" s="7"/>
      <c r="T85" s="3"/>
    </row>
    <row r="86" spans="1:20" ht="31.5" x14ac:dyDescent="0.25">
      <c r="A86" s="1"/>
      <c r="B86" s="97">
        <v>17</v>
      </c>
      <c r="C86" s="41" t="s">
        <v>505</v>
      </c>
      <c r="D86" s="3" t="s">
        <v>402</v>
      </c>
      <c r="E86" s="4">
        <v>1.35</v>
      </c>
      <c r="F86" s="25">
        <v>1</v>
      </c>
      <c r="G86" s="25">
        <v>1.0369999999999999</v>
      </c>
      <c r="H86" s="98">
        <v>1.0053465905198886</v>
      </c>
      <c r="I86" s="7"/>
      <c r="J86" s="5"/>
      <c r="K86" s="3">
        <v>1</v>
      </c>
      <c r="L86" s="5">
        <f t="shared" si="11"/>
        <v>1731849</v>
      </c>
      <c r="M86" s="3"/>
      <c r="N86" s="5"/>
      <c r="O86" s="3"/>
      <c r="P86" s="5"/>
      <c r="Q86" s="3"/>
      <c r="R86" s="6"/>
      <c r="S86" s="7"/>
      <c r="T86" s="3"/>
    </row>
    <row r="87" spans="1:20" ht="31.5" x14ac:dyDescent="0.25">
      <c r="A87" s="1"/>
      <c r="B87" s="97">
        <v>18</v>
      </c>
      <c r="C87" s="42" t="s">
        <v>195</v>
      </c>
      <c r="D87" s="3" t="s">
        <v>402</v>
      </c>
      <c r="E87" s="4">
        <v>1.35</v>
      </c>
      <c r="F87" s="25">
        <v>1</v>
      </c>
      <c r="G87" s="25">
        <v>1.0369999999999999</v>
      </c>
      <c r="H87" s="98">
        <v>1.0058389205796718</v>
      </c>
      <c r="I87" s="7"/>
      <c r="J87" s="5"/>
      <c r="K87" s="3"/>
      <c r="L87" s="5"/>
      <c r="M87" s="3"/>
      <c r="N87" s="5"/>
      <c r="O87" s="3"/>
      <c r="P87" s="5"/>
      <c r="Q87" s="3">
        <v>1</v>
      </c>
      <c r="R87" s="5">
        <f>ROUND($R$7*E87*F87*G87*H87,0)</f>
        <v>4597065</v>
      </c>
      <c r="S87" s="7"/>
      <c r="T87" s="3"/>
    </row>
    <row r="88" spans="1:20" s="28" customFormat="1" ht="50.25" customHeight="1" x14ac:dyDescent="0.25">
      <c r="A88" s="44">
        <v>5</v>
      </c>
      <c r="B88" s="113" t="s">
        <v>199</v>
      </c>
      <c r="C88" s="114"/>
      <c r="D88" s="45"/>
      <c r="E88" s="4"/>
      <c r="F88" s="25"/>
      <c r="G88" s="25"/>
      <c r="H88" s="98"/>
      <c r="I88" s="45">
        <f>I90+I91+I92+I93+I94+I95+I96+I97</f>
        <v>1</v>
      </c>
      <c r="J88" s="36">
        <f>J90+J91+J92+J93+J94+J95+J96+J97</f>
        <v>1450517</v>
      </c>
      <c r="K88" s="45">
        <f t="shared" ref="K88:R88" si="12">K90+K91+K92+K93+K94+K95+K96+K97</f>
        <v>7</v>
      </c>
      <c r="L88" s="36">
        <f t="shared" si="12"/>
        <v>13549993</v>
      </c>
      <c r="M88" s="45">
        <f t="shared" si="12"/>
        <v>0</v>
      </c>
      <c r="N88" s="36">
        <f t="shared" si="12"/>
        <v>0</v>
      </c>
      <c r="O88" s="45">
        <f t="shared" si="12"/>
        <v>0</v>
      </c>
      <c r="P88" s="36">
        <f t="shared" si="12"/>
        <v>0</v>
      </c>
      <c r="Q88" s="45">
        <f t="shared" si="12"/>
        <v>0</v>
      </c>
      <c r="R88" s="36">
        <f t="shared" si="12"/>
        <v>0</v>
      </c>
      <c r="S88" s="26">
        <f>I88+K88+M88+O88+Q88</f>
        <v>8</v>
      </c>
      <c r="T88" s="22">
        <f>J88+L88+N88+P88+R88</f>
        <v>15000510</v>
      </c>
    </row>
    <row r="89" spans="1:20" s="39" customFormat="1" x14ac:dyDescent="0.25">
      <c r="A89" s="46"/>
      <c r="B89" s="30"/>
      <c r="C89" s="31"/>
      <c r="D89" s="49"/>
      <c r="E89" s="4">
        <v>1.5149999999999999</v>
      </c>
      <c r="F89" s="25">
        <v>1</v>
      </c>
      <c r="G89" s="25">
        <v>1.0369999999999999</v>
      </c>
      <c r="H89" s="98"/>
      <c r="I89" s="49"/>
      <c r="J89" s="34">
        <f>ROUND($J$7*E89*F89*G89,0)</f>
        <v>1449887</v>
      </c>
      <c r="K89" s="35"/>
      <c r="L89" s="34">
        <f>ROUND($L$7*E89*F89*G89,0)</f>
        <v>1933183</v>
      </c>
      <c r="M89" s="32"/>
      <c r="N89" s="34">
        <f>ROUND($N$7*E89*F89*G89,0)</f>
        <v>3866209</v>
      </c>
      <c r="O89" s="35"/>
      <c r="P89" s="36">
        <f>ROUND($P$7*E89*F89*G89,0)</f>
        <v>4567214</v>
      </c>
      <c r="Q89" s="32"/>
      <c r="R89" s="34">
        <f>ROUND($R$7*E89*F89*G89,0)</f>
        <v>5128981</v>
      </c>
      <c r="S89" s="37"/>
      <c r="T89" s="38"/>
    </row>
    <row r="90" spans="1:20" ht="31.5" x14ac:dyDescent="0.25">
      <c r="A90" s="1"/>
      <c r="B90" s="97">
        <v>1</v>
      </c>
      <c r="C90" s="41" t="s">
        <v>387</v>
      </c>
      <c r="D90" s="3" t="s">
        <v>402</v>
      </c>
      <c r="E90" s="4">
        <v>1.5149999999999999</v>
      </c>
      <c r="F90" s="25">
        <v>1</v>
      </c>
      <c r="G90" s="25">
        <v>1.0369999999999999</v>
      </c>
      <c r="H90" s="98">
        <v>1.0004343510908091</v>
      </c>
      <c r="I90" s="9">
        <v>1</v>
      </c>
      <c r="J90" s="5">
        <f>ROUND($J$7*E90*F90*G90*H90,0)</f>
        <v>1450517</v>
      </c>
      <c r="K90" s="11"/>
      <c r="L90" s="34"/>
      <c r="M90" s="9"/>
      <c r="N90" s="10"/>
      <c r="O90" s="9"/>
      <c r="P90" s="10"/>
      <c r="Q90" s="9"/>
      <c r="R90" s="10"/>
      <c r="S90" s="7"/>
      <c r="T90" s="5"/>
    </row>
    <row r="91" spans="1:20" ht="31.5" x14ac:dyDescent="0.25">
      <c r="A91" s="1"/>
      <c r="B91" s="97">
        <v>2</v>
      </c>
      <c r="C91" s="41" t="s">
        <v>386</v>
      </c>
      <c r="D91" s="3" t="s">
        <v>402</v>
      </c>
      <c r="E91" s="4">
        <v>1.5149999999999999</v>
      </c>
      <c r="F91" s="25">
        <v>1</v>
      </c>
      <c r="G91" s="25">
        <v>1.0369999999999999</v>
      </c>
      <c r="H91" s="98">
        <v>1.0004072040774206</v>
      </c>
      <c r="I91" s="9"/>
      <c r="J91" s="5"/>
      <c r="K91" s="11">
        <v>1</v>
      </c>
      <c r="L91" s="5">
        <f t="shared" ref="L91:L97" si="13">ROUND($L$7*E91*F91*G91*H91,0)</f>
        <v>1933970</v>
      </c>
      <c r="M91" s="9"/>
      <c r="N91" s="10"/>
      <c r="O91" s="9"/>
      <c r="P91" s="10"/>
      <c r="Q91" s="9"/>
      <c r="R91" s="10"/>
      <c r="S91" s="7"/>
      <c r="T91" s="5"/>
    </row>
    <row r="92" spans="1:20" ht="31.5" x14ac:dyDescent="0.25">
      <c r="A92" s="1"/>
      <c r="B92" s="97">
        <v>3</v>
      </c>
      <c r="C92" s="41" t="s">
        <v>388</v>
      </c>
      <c r="D92" s="3" t="s">
        <v>402</v>
      </c>
      <c r="E92" s="4">
        <v>1.5149999999999999</v>
      </c>
      <c r="F92" s="25">
        <v>1</v>
      </c>
      <c r="G92" s="25">
        <v>1.0369999999999999</v>
      </c>
      <c r="H92" s="98">
        <v>1.0009162091741961</v>
      </c>
      <c r="I92" s="9"/>
      <c r="J92" s="5"/>
      <c r="K92" s="11">
        <v>1</v>
      </c>
      <c r="L92" s="5">
        <f t="shared" si="13"/>
        <v>1934954</v>
      </c>
      <c r="M92" s="9"/>
      <c r="N92" s="10"/>
      <c r="O92" s="9"/>
      <c r="P92" s="10"/>
      <c r="Q92" s="9"/>
      <c r="R92" s="10"/>
      <c r="S92" s="7"/>
      <c r="T92" s="5"/>
    </row>
    <row r="93" spans="1:20" ht="31.5" x14ac:dyDescent="0.25">
      <c r="A93" s="1"/>
      <c r="B93" s="97">
        <v>4</v>
      </c>
      <c r="C93" s="41" t="s">
        <v>389</v>
      </c>
      <c r="D93" s="3" t="s">
        <v>402</v>
      </c>
      <c r="E93" s="4">
        <v>1.5149999999999999</v>
      </c>
      <c r="F93" s="25">
        <v>1</v>
      </c>
      <c r="G93" s="25">
        <v>1.0369999999999999</v>
      </c>
      <c r="H93" s="98">
        <v>1.0009569295819383</v>
      </c>
      <c r="I93" s="9"/>
      <c r="J93" s="5"/>
      <c r="K93" s="11">
        <v>1</v>
      </c>
      <c r="L93" s="5">
        <f t="shared" si="13"/>
        <v>1935033</v>
      </c>
      <c r="M93" s="9"/>
      <c r="N93" s="10"/>
      <c r="O93" s="9"/>
      <c r="P93" s="10"/>
      <c r="Q93" s="9"/>
      <c r="R93" s="10"/>
      <c r="S93" s="7"/>
      <c r="T93" s="5"/>
    </row>
    <row r="94" spans="1:20" ht="31.5" x14ac:dyDescent="0.25">
      <c r="A94" s="1"/>
      <c r="B94" s="97">
        <v>5</v>
      </c>
      <c r="C94" s="41" t="s">
        <v>390</v>
      </c>
      <c r="D94" s="3" t="s">
        <v>402</v>
      </c>
      <c r="E94" s="4">
        <v>1.5149999999999999</v>
      </c>
      <c r="F94" s="25">
        <v>1</v>
      </c>
      <c r="G94" s="25">
        <v>1.0369999999999999</v>
      </c>
      <c r="H94" s="98">
        <v>1.0014252142709719</v>
      </c>
      <c r="I94" s="9"/>
      <c r="J94" s="5"/>
      <c r="K94" s="11">
        <v>1</v>
      </c>
      <c r="L94" s="5">
        <f t="shared" si="13"/>
        <v>1935938</v>
      </c>
      <c r="M94" s="9"/>
      <c r="N94" s="10"/>
      <c r="O94" s="9"/>
      <c r="P94" s="10"/>
      <c r="Q94" s="9"/>
      <c r="R94" s="10"/>
      <c r="S94" s="7"/>
      <c r="T94" s="5"/>
    </row>
    <row r="95" spans="1:20" ht="31.5" x14ac:dyDescent="0.25">
      <c r="A95" s="1"/>
      <c r="B95" s="97">
        <v>6</v>
      </c>
      <c r="C95" s="41" t="s">
        <v>392</v>
      </c>
      <c r="D95" s="3" t="s">
        <v>402</v>
      </c>
      <c r="E95" s="4">
        <v>1.5149999999999999</v>
      </c>
      <c r="F95" s="25">
        <v>1</v>
      </c>
      <c r="G95" s="25">
        <v>1.0369999999999999</v>
      </c>
      <c r="H95" s="98">
        <v>1.0019749397754896</v>
      </c>
      <c r="I95" s="9"/>
      <c r="J95" s="5"/>
      <c r="K95" s="11">
        <v>1</v>
      </c>
      <c r="L95" s="5">
        <f t="shared" si="13"/>
        <v>1937001</v>
      </c>
      <c r="M95" s="9"/>
      <c r="N95" s="10"/>
      <c r="O95" s="9"/>
      <c r="P95" s="10"/>
      <c r="Q95" s="9"/>
      <c r="R95" s="10"/>
      <c r="S95" s="7"/>
      <c r="T95" s="5"/>
    </row>
    <row r="96" spans="1:20" ht="31.5" x14ac:dyDescent="0.25">
      <c r="A96" s="1"/>
      <c r="B96" s="97">
        <v>7</v>
      </c>
      <c r="C96" s="41" t="s">
        <v>391</v>
      </c>
      <c r="D96" s="3" t="s">
        <v>402</v>
      </c>
      <c r="E96" s="4">
        <v>1.5149999999999999</v>
      </c>
      <c r="F96" s="25">
        <v>1</v>
      </c>
      <c r="G96" s="25">
        <v>1.0369999999999999</v>
      </c>
      <c r="H96" s="98">
        <v>1.0018934989600055</v>
      </c>
      <c r="I96" s="9"/>
      <c r="J96" s="5"/>
      <c r="K96" s="11">
        <v>1</v>
      </c>
      <c r="L96" s="5">
        <f t="shared" si="13"/>
        <v>1936844</v>
      </c>
      <c r="M96" s="9"/>
      <c r="N96" s="10"/>
      <c r="O96" s="9"/>
      <c r="P96" s="10"/>
      <c r="Q96" s="9"/>
      <c r="R96" s="10"/>
      <c r="S96" s="7"/>
      <c r="T96" s="5"/>
    </row>
    <row r="97" spans="1:20" ht="31.5" x14ac:dyDescent="0.25">
      <c r="A97" s="1"/>
      <c r="B97" s="97">
        <v>8</v>
      </c>
      <c r="C97" s="41" t="s">
        <v>393</v>
      </c>
      <c r="D97" s="3" t="s">
        <v>402</v>
      </c>
      <c r="E97" s="4">
        <v>1.5149999999999999</v>
      </c>
      <c r="F97" s="25">
        <v>1</v>
      </c>
      <c r="G97" s="25">
        <v>1.0369999999999999</v>
      </c>
      <c r="H97" s="98">
        <v>1.0015880959019399</v>
      </c>
      <c r="I97" s="9"/>
      <c r="J97" s="10"/>
      <c r="K97" s="11">
        <v>1</v>
      </c>
      <c r="L97" s="5">
        <f t="shared" si="13"/>
        <v>1936253</v>
      </c>
      <c r="M97" s="9"/>
      <c r="N97" s="10"/>
      <c r="O97" s="9"/>
      <c r="P97" s="10"/>
      <c r="Q97" s="9"/>
      <c r="R97" s="10"/>
      <c r="S97" s="7"/>
      <c r="T97" s="5"/>
    </row>
    <row r="98" spans="1:20" s="28" customFormat="1" ht="51" customHeight="1" x14ac:dyDescent="0.25">
      <c r="A98" s="44">
        <v>6</v>
      </c>
      <c r="B98" s="113" t="s">
        <v>198</v>
      </c>
      <c r="C98" s="114"/>
      <c r="D98" s="45"/>
      <c r="E98" s="4"/>
      <c r="F98" s="25"/>
      <c r="G98" s="25"/>
      <c r="H98" s="98"/>
      <c r="I98" s="45">
        <f t="shared" ref="I98:R98" si="14">I100+I101+I102+I103+I104+I105+I106</f>
        <v>1</v>
      </c>
      <c r="J98" s="36">
        <f t="shared" si="14"/>
        <v>1292176</v>
      </c>
      <c r="K98" s="45">
        <f t="shared" si="14"/>
        <v>5</v>
      </c>
      <c r="L98" s="36">
        <f t="shared" si="14"/>
        <v>8625157</v>
      </c>
      <c r="M98" s="45">
        <f t="shared" si="14"/>
        <v>1</v>
      </c>
      <c r="N98" s="36">
        <f t="shared" si="14"/>
        <v>3454347</v>
      </c>
      <c r="O98" s="45">
        <f t="shared" si="14"/>
        <v>0</v>
      </c>
      <c r="P98" s="36">
        <f t="shared" si="14"/>
        <v>0</v>
      </c>
      <c r="Q98" s="45">
        <f t="shared" si="14"/>
        <v>0</v>
      </c>
      <c r="R98" s="36">
        <f t="shared" si="14"/>
        <v>0</v>
      </c>
      <c r="S98" s="26">
        <f>I98+K98+M98+O98+Q98</f>
        <v>7</v>
      </c>
      <c r="T98" s="22">
        <f>J98+L98+N98+P98+R98</f>
        <v>13371680</v>
      </c>
    </row>
    <row r="99" spans="1:20" s="39" customFormat="1" x14ac:dyDescent="0.25">
      <c r="A99" s="46"/>
      <c r="B99" s="30"/>
      <c r="C99" s="31"/>
      <c r="D99" s="49"/>
      <c r="E99" s="4">
        <v>1.35</v>
      </c>
      <c r="F99" s="25">
        <v>1</v>
      </c>
      <c r="G99" s="25">
        <v>1.0369999999999999</v>
      </c>
      <c r="H99" s="98"/>
      <c r="I99" s="49"/>
      <c r="J99" s="34">
        <f>ROUND($J$7*E99*F99*G99,0)</f>
        <v>1291979</v>
      </c>
      <c r="K99" s="35"/>
      <c r="L99" s="34">
        <f>ROUND($L$7*E99*F99*G99,0)</f>
        <v>1722638</v>
      </c>
      <c r="M99" s="32"/>
      <c r="N99" s="34">
        <f>ROUND($N$7*E99*F99*G99,0)</f>
        <v>3445137</v>
      </c>
      <c r="O99" s="35"/>
      <c r="P99" s="36">
        <f>ROUND($P$7*E99*F99*G99,0)</f>
        <v>4069795</v>
      </c>
      <c r="Q99" s="32"/>
      <c r="R99" s="34">
        <f>ROUND($R$7*E99*F99*G99,0)</f>
        <v>4570379</v>
      </c>
      <c r="S99" s="37"/>
      <c r="T99" s="38"/>
    </row>
    <row r="100" spans="1:20" ht="31.5" x14ac:dyDescent="0.25">
      <c r="A100" s="1"/>
      <c r="B100" s="97">
        <v>1</v>
      </c>
      <c r="C100" s="40" t="s">
        <v>54</v>
      </c>
      <c r="D100" s="3" t="s">
        <v>402</v>
      </c>
      <c r="E100" s="4">
        <v>1.35</v>
      </c>
      <c r="F100" s="25">
        <v>1</v>
      </c>
      <c r="G100" s="25">
        <v>1.0369999999999999</v>
      </c>
      <c r="H100" s="98">
        <v>1.0001523244572861</v>
      </c>
      <c r="I100" s="7">
        <v>1</v>
      </c>
      <c r="J100" s="5">
        <f>ROUND($J$7*E100*F100*G100*H100,0)</f>
        <v>1292176</v>
      </c>
      <c r="K100" s="3"/>
      <c r="L100" s="5"/>
      <c r="M100" s="3"/>
      <c r="N100" s="5"/>
      <c r="O100" s="3"/>
      <c r="P100" s="5"/>
      <c r="Q100" s="3"/>
      <c r="R100" s="6"/>
      <c r="S100" s="7"/>
      <c r="T100" s="3"/>
    </row>
    <row r="101" spans="1:20" ht="31.5" x14ac:dyDescent="0.25">
      <c r="A101" s="1"/>
      <c r="B101" s="97">
        <v>2</v>
      </c>
      <c r="C101" s="41" t="s">
        <v>56</v>
      </c>
      <c r="D101" s="3" t="s">
        <v>402</v>
      </c>
      <c r="E101" s="4">
        <v>1.35</v>
      </c>
      <c r="F101" s="25">
        <v>1</v>
      </c>
      <c r="G101" s="25">
        <v>1.0369999999999999</v>
      </c>
      <c r="H101" s="98">
        <v>1.0005712169358856</v>
      </c>
      <c r="I101" s="7"/>
      <c r="J101" s="5"/>
      <c r="K101" s="3">
        <v>1</v>
      </c>
      <c r="L101" s="5">
        <f t="shared" ref="L101:L105" si="15">ROUND($L$7*E101*F101*G101*H101,0)</f>
        <v>1723622</v>
      </c>
      <c r="M101" s="3"/>
      <c r="N101" s="5"/>
      <c r="O101" s="3"/>
      <c r="P101" s="5"/>
      <c r="Q101" s="3"/>
      <c r="R101" s="6"/>
      <c r="S101" s="7"/>
      <c r="T101" s="3"/>
    </row>
    <row r="102" spans="1:20" ht="31.5" x14ac:dyDescent="0.25">
      <c r="A102" s="1"/>
      <c r="B102" s="97">
        <v>3</v>
      </c>
      <c r="C102" s="41" t="s">
        <v>53</v>
      </c>
      <c r="D102" s="3" t="s">
        <v>402</v>
      </c>
      <c r="E102" s="4">
        <v>1.35</v>
      </c>
      <c r="F102" s="25">
        <v>1</v>
      </c>
      <c r="G102" s="25">
        <v>1.0369999999999999</v>
      </c>
      <c r="H102" s="98">
        <v>1.0014394666784316</v>
      </c>
      <c r="I102" s="7"/>
      <c r="J102" s="5"/>
      <c r="K102" s="3">
        <v>1</v>
      </c>
      <c r="L102" s="5">
        <f t="shared" si="15"/>
        <v>1725118</v>
      </c>
      <c r="M102" s="3"/>
      <c r="N102" s="5"/>
      <c r="O102" s="3"/>
      <c r="P102" s="5"/>
      <c r="Q102" s="3"/>
      <c r="R102" s="6"/>
      <c r="S102" s="7"/>
      <c r="T102" s="3"/>
    </row>
    <row r="103" spans="1:20" ht="31.5" x14ac:dyDescent="0.25">
      <c r="A103" s="1"/>
      <c r="B103" s="97">
        <v>4</v>
      </c>
      <c r="C103" s="41" t="s">
        <v>52</v>
      </c>
      <c r="D103" s="3" t="s">
        <v>402</v>
      </c>
      <c r="E103" s="4">
        <v>1.35</v>
      </c>
      <c r="F103" s="25">
        <v>1</v>
      </c>
      <c r="G103" s="25">
        <v>1.0369999999999999</v>
      </c>
      <c r="H103" s="98">
        <v>1.0013252232912544</v>
      </c>
      <c r="I103" s="7"/>
      <c r="J103" s="5"/>
      <c r="K103" s="3">
        <v>1</v>
      </c>
      <c r="L103" s="5">
        <f t="shared" si="15"/>
        <v>1724921</v>
      </c>
      <c r="M103" s="3"/>
      <c r="N103" s="5"/>
      <c r="O103" s="3"/>
      <c r="P103" s="5"/>
      <c r="Q103" s="3"/>
      <c r="R103" s="6"/>
      <c r="S103" s="7"/>
      <c r="T103" s="3"/>
    </row>
    <row r="104" spans="1:20" ht="31.5" x14ac:dyDescent="0.25">
      <c r="A104" s="1"/>
      <c r="B104" s="97">
        <v>5</v>
      </c>
      <c r="C104" s="41" t="s">
        <v>55</v>
      </c>
      <c r="D104" s="3" t="s">
        <v>402</v>
      </c>
      <c r="E104" s="4">
        <v>1.35</v>
      </c>
      <c r="F104" s="25">
        <v>1</v>
      </c>
      <c r="G104" s="25">
        <v>1.0369999999999999</v>
      </c>
      <c r="H104" s="98">
        <v>1.001416618000996</v>
      </c>
      <c r="I104" s="7"/>
      <c r="J104" s="5"/>
      <c r="K104" s="3">
        <v>1</v>
      </c>
      <c r="L104" s="5">
        <f t="shared" si="15"/>
        <v>1725079</v>
      </c>
      <c r="M104" s="3"/>
      <c r="N104" s="5"/>
      <c r="O104" s="3"/>
      <c r="P104" s="5"/>
      <c r="Q104" s="3"/>
      <c r="R104" s="6"/>
      <c r="S104" s="7"/>
      <c r="T104" s="3"/>
    </row>
    <row r="105" spans="1:20" ht="31.5" x14ac:dyDescent="0.25">
      <c r="A105" s="1"/>
      <c r="B105" s="97">
        <v>6</v>
      </c>
      <c r="C105" s="41" t="s">
        <v>51</v>
      </c>
      <c r="D105" s="3" t="s">
        <v>402</v>
      </c>
      <c r="E105" s="4">
        <v>1.35</v>
      </c>
      <c r="F105" s="25">
        <v>1</v>
      </c>
      <c r="G105" s="25">
        <v>1.0369999999999999</v>
      </c>
      <c r="H105" s="98">
        <v>1.0021934730338005</v>
      </c>
      <c r="I105" s="7"/>
      <c r="J105" s="5"/>
      <c r="K105" s="3">
        <v>1</v>
      </c>
      <c r="L105" s="5">
        <f t="shared" si="15"/>
        <v>1726417</v>
      </c>
      <c r="M105" s="3"/>
      <c r="N105" s="5"/>
      <c r="O105" s="3"/>
      <c r="P105" s="5"/>
      <c r="Q105" s="3"/>
      <c r="R105" s="6"/>
      <c r="S105" s="7"/>
      <c r="T105" s="3"/>
    </row>
    <row r="106" spans="1:20" ht="31.5" x14ac:dyDescent="0.25">
      <c r="A106" s="1"/>
      <c r="B106" s="97">
        <v>7</v>
      </c>
      <c r="C106" s="41" t="s">
        <v>50</v>
      </c>
      <c r="D106" s="3" t="s">
        <v>402</v>
      </c>
      <c r="E106" s="4">
        <v>1.35</v>
      </c>
      <c r="F106" s="25">
        <v>1</v>
      </c>
      <c r="G106" s="25">
        <v>1.0369999999999999</v>
      </c>
      <c r="H106" s="98">
        <v>1.0026734031186568</v>
      </c>
      <c r="I106" s="7"/>
      <c r="J106" s="5"/>
      <c r="K106" s="3"/>
      <c r="L106" s="5"/>
      <c r="M106" s="3">
        <v>1</v>
      </c>
      <c r="N106" s="5">
        <f>ROUND($N$7*E106*G106*H106,0)</f>
        <v>3454347</v>
      </c>
      <c r="O106" s="3"/>
      <c r="P106" s="5"/>
      <c r="Q106" s="3"/>
      <c r="R106" s="6"/>
      <c r="S106" s="7"/>
      <c r="T106" s="3"/>
    </row>
    <row r="107" spans="1:20" s="28" customFormat="1" ht="32.25" customHeight="1" x14ac:dyDescent="0.25">
      <c r="A107" s="44">
        <v>7</v>
      </c>
      <c r="B107" s="113" t="s">
        <v>200</v>
      </c>
      <c r="C107" s="114"/>
      <c r="D107" s="45"/>
      <c r="E107" s="4"/>
      <c r="F107" s="25"/>
      <c r="G107" s="25"/>
      <c r="H107" s="98"/>
      <c r="I107" s="45">
        <f>I109+I110</f>
        <v>0</v>
      </c>
      <c r="J107" s="36">
        <f>J109+J110</f>
        <v>0</v>
      </c>
      <c r="K107" s="45">
        <f t="shared" ref="K107:R107" si="16">K109+K110</f>
        <v>2</v>
      </c>
      <c r="L107" s="36">
        <f t="shared" si="16"/>
        <v>4338661</v>
      </c>
      <c r="M107" s="45">
        <f t="shared" si="16"/>
        <v>0</v>
      </c>
      <c r="N107" s="36">
        <f t="shared" si="16"/>
        <v>0</v>
      </c>
      <c r="O107" s="45">
        <f t="shared" si="16"/>
        <v>0</v>
      </c>
      <c r="P107" s="36">
        <f t="shared" si="16"/>
        <v>0</v>
      </c>
      <c r="Q107" s="45">
        <f t="shared" si="16"/>
        <v>0</v>
      </c>
      <c r="R107" s="36">
        <f t="shared" si="16"/>
        <v>0</v>
      </c>
      <c r="S107" s="26">
        <f>I107+K107+M107+O107+Q107</f>
        <v>2</v>
      </c>
      <c r="T107" s="22">
        <f>J107+L107+N107+P107+R107</f>
        <v>4338661</v>
      </c>
    </row>
    <row r="108" spans="1:20" s="39" customFormat="1" x14ac:dyDescent="0.25">
      <c r="A108" s="46"/>
      <c r="B108" s="30"/>
      <c r="C108" s="31"/>
      <c r="D108" s="49"/>
      <c r="E108" s="4">
        <v>1.6990000000000001</v>
      </c>
      <c r="F108" s="25">
        <v>1</v>
      </c>
      <c r="G108" s="25">
        <v>1.0369999999999999</v>
      </c>
      <c r="H108" s="98"/>
      <c r="I108" s="49"/>
      <c r="J108" s="34">
        <f>ROUND($J$7*E108*F108*G108,0)</f>
        <v>1625979</v>
      </c>
      <c r="K108" s="35"/>
      <c r="L108" s="34">
        <f>ROUND($L$7*E108*F108*G108,0)</f>
        <v>2167972</v>
      </c>
      <c r="M108" s="32"/>
      <c r="N108" s="34">
        <f>ROUND($N$7*E108*F108*G108,0)</f>
        <v>4335769</v>
      </c>
      <c r="O108" s="35"/>
      <c r="P108" s="36">
        <f>ROUND($P$7*E108*F108*G108,0)</f>
        <v>5121912</v>
      </c>
      <c r="Q108" s="32"/>
      <c r="R108" s="34">
        <f>ROUND($R$7*E108*F108*G108,0)</f>
        <v>5751907</v>
      </c>
      <c r="S108" s="37"/>
      <c r="T108" s="38"/>
    </row>
    <row r="109" spans="1:20" ht="31.5" x14ac:dyDescent="0.25">
      <c r="A109" s="1"/>
      <c r="B109" s="97">
        <v>1</v>
      </c>
      <c r="C109" s="41" t="s">
        <v>395</v>
      </c>
      <c r="D109" s="3" t="s">
        <v>402</v>
      </c>
      <c r="E109" s="4">
        <v>1.6990000000000001</v>
      </c>
      <c r="F109" s="25">
        <v>1</v>
      </c>
      <c r="G109" s="25">
        <v>1.0369999999999999</v>
      </c>
      <c r="H109" s="98">
        <v>1.0006172773449102</v>
      </c>
      <c r="I109" s="9"/>
      <c r="J109" s="5"/>
      <c r="K109" s="3">
        <v>1</v>
      </c>
      <c r="L109" s="5">
        <f t="shared" ref="L109:L110" si="17">ROUND($L$7*E109*F109*G109*H109,0)</f>
        <v>2169311</v>
      </c>
      <c r="M109" s="11"/>
      <c r="N109" s="10"/>
      <c r="O109" s="11"/>
      <c r="P109" s="10"/>
      <c r="Q109" s="11"/>
      <c r="R109" s="10"/>
      <c r="S109" s="7"/>
      <c r="T109" s="5"/>
    </row>
    <row r="110" spans="1:20" ht="31.5" x14ac:dyDescent="0.25">
      <c r="A110" s="1"/>
      <c r="B110" s="97">
        <v>2</v>
      </c>
      <c r="C110" s="41" t="s">
        <v>385</v>
      </c>
      <c r="D110" s="3" t="s">
        <v>402</v>
      </c>
      <c r="E110" s="4">
        <v>1.6990000000000001</v>
      </c>
      <c r="F110" s="25">
        <v>1</v>
      </c>
      <c r="G110" s="25">
        <v>1.0369999999999999</v>
      </c>
      <c r="H110" s="98">
        <v>1.000635432560937</v>
      </c>
      <c r="I110" s="7"/>
      <c r="J110" s="5"/>
      <c r="K110" s="3">
        <v>1</v>
      </c>
      <c r="L110" s="5">
        <f t="shared" si="17"/>
        <v>2169350</v>
      </c>
      <c r="M110" s="3"/>
      <c r="N110" s="5"/>
      <c r="O110" s="3"/>
      <c r="P110" s="5"/>
      <c r="Q110" s="3"/>
      <c r="R110" s="6"/>
      <c r="S110" s="7"/>
      <c r="T110" s="3"/>
    </row>
    <row r="111" spans="1:20" s="28" customFormat="1" ht="50.25" customHeight="1" x14ac:dyDescent="0.25">
      <c r="A111" s="44">
        <v>8</v>
      </c>
      <c r="B111" s="113" t="s">
        <v>201</v>
      </c>
      <c r="C111" s="114"/>
      <c r="D111" s="45"/>
      <c r="E111" s="4"/>
      <c r="F111" s="25"/>
      <c r="G111" s="25"/>
      <c r="H111" s="98"/>
      <c r="I111" s="45">
        <f>I113+I114+I115+I116+I117+I118+I119+I120+I121+I122</f>
        <v>2</v>
      </c>
      <c r="J111" s="36">
        <f>J113+J114+J115+J116+J117+J118+J119+J120+J121+J122</f>
        <v>2818219</v>
      </c>
      <c r="K111" s="45">
        <f t="shared" ref="K111:R111" si="18">K113+K114+K115+K116+K117+K118+K119+K120+K121+K122</f>
        <v>8</v>
      </c>
      <c r="L111" s="36">
        <f t="shared" si="18"/>
        <v>15036548</v>
      </c>
      <c r="M111" s="45">
        <f t="shared" si="18"/>
        <v>0</v>
      </c>
      <c r="N111" s="36">
        <f t="shared" si="18"/>
        <v>0</v>
      </c>
      <c r="O111" s="45">
        <f t="shared" si="18"/>
        <v>0</v>
      </c>
      <c r="P111" s="36">
        <f t="shared" si="18"/>
        <v>0</v>
      </c>
      <c r="Q111" s="45">
        <f t="shared" si="18"/>
        <v>0</v>
      </c>
      <c r="R111" s="36">
        <f t="shared" si="18"/>
        <v>0</v>
      </c>
      <c r="S111" s="26">
        <f>I111+K111+M111+O111+Q111</f>
        <v>10</v>
      </c>
      <c r="T111" s="22">
        <f>J111+L111+N111+P111+R111</f>
        <v>17854767</v>
      </c>
    </row>
    <row r="112" spans="1:20" s="28" customFormat="1" x14ac:dyDescent="0.25">
      <c r="A112" s="58"/>
      <c r="B112" s="92"/>
      <c r="C112" s="91"/>
      <c r="D112" s="45"/>
      <c r="E112" s="4">
        <v>1.472</v>
      </c>
      <c r="F112" s="25">
        <v>1</v>
      </c>
      <c r="G112" s="25">
        <v>1.0369999999999999</v>
      </c>
      <c r="H112" s="98"/>
      <c r="I112" s="49"/>
      <c r="J112" s="34">
        <f>ROUND($J$7*E112*F112*G112,0)</f>
        <v>1408735</v>
      </c>
      <c r="K112" s="35"/>
      <c r="L112" s="34">
        <f>ROUND($L$7*E112*F112*G112,0)</f>
        <v>1878314</v>
      </c>
      <c r="M112" s="32"/>
      <c r="N112" s="34">
        <f>ROUND($N$7*E112*F112*G112,0)</f>
        <v>3756475</v>
      </c>
      <c r="O112" s="35"/>
      <c r="P112" s="36">
        <f>ROUND($P$7*E112*F112*G112,0)</f>
        <v>4437583</v>
      </c>
      <c r="Q112" s="32"/>
      <c r="R112" s="34">
        <f>ROUND($R$7*E112*F112*G112,0)</f>
        <v>4983406</v>
      </c>
      <c r="S112" s="59"/>
      <c r="T112" s="34"/>
    </row>
    <row r="113" spans="1:20" ht="31.5" x14ac:dyDescent="0.25">
      <c r="A113" s="1"/>
      <c r="B113" s="97">
        <v>1</v>
      </c>
      <c r="C113" s="41" t="s">
        <v>130</v>
      </c>
      <c r="D113" s="3" t="s">
        <v>402</v>
      </c>
      <c r="E113" s="4">
        <v>1.472</v>
      </c>
      <c r="F113" s="25">
        <v>1</v>
      </c>
      <c r="G113" s="25">
        <v>1.0369999999999999</v>
      </c>
      <c r="H113" s="98">
        <v>1.000139699801595</v>
      </c>
      <c r="I113" s="7">
        <v>1</v>
      </c>
      <c r="J113" s="5">
        <f>ROUND($J$7*E113*F113*G113*H113,0)</f>
        <v>1408932</v>
      </c>
      <c r="K113" s="3"/>
      <c r="L113" s="34"/>
      <c r="M113" s="3"/>
      <c r="N113" s="5"/>
      <c r="O113" s="3"/>
      <c r="P113" s="5"/>
      <c r="Q113" s="3"/>
      <c r="R113" s="6"/>
      <c r="S113" s="7"/>
      <c r="T113" s="3"/>
    </row>
    <row r="114" spans="1:20" ht="31.5" x14ac:dyDescent="0.25">
      <c r="A114" s="1"/>
      <c r="B114" s="97">
        <v>2</v>
      </c>
      <c r="C114" s="41" t="s">
        <v>124</v>
      </c>
      <c r="D114" s="3" t="s">
        <v>402</v>
      </c>
      <c r="E114" s="4">
        <v>1.472</v>
      </c>
      <c r="F114" s="25">
        <v>1</v>
      </c>
      <c r="G114" s="25">
        <v>1.0369999999999999</v>
      </c>
      <c r="H114" s="98">
        <v>1.0003911594444661</v>
      </c>
      <c r="I114" s="7">
        <v>1</v>
      </c>
      <c r="J114" s="5">
        <f>ROUND($J$7*E114*F114*G114*H114,0)</f>
        <v>1409287</v>
      </c>
      <c r="K114" s="3"/>
      <c r="L114" s="34"/>
      <c r="M114" s="3"/>
      <c r="N114" s="5"/>
      <c r="O114" s="3"/>
      <c r="P114" s="5"/>
      <c r="Q114" s="3"/>
      <c r="R114" s="6"/>
      <c r="S114" s="7"/>
      <c r="T114" s="3"/>
    </row>
    <row r="115" spans="1:20" ht="31.5" x14ac:dyDescent="0.25">
      <c r="A115" s="1"/>
      <c r="B115" s="97">
        <v>3</v>
      </c>
      <c r="C115" s="41" t="s">
        <v>122</v>
      </c>
      <c r="D115" s="3" t="s">
        <v>402</v>
      </c>
      <c r="E115" s="4">
        <v>1.472</v>
      </c>
      <c r="F115" s="25">
        <v>1</v>
      </c>
      <c r="G115" s="25">
        <v>1.0369999999999999</v>
      </c>
      <c r="H115" s="98">
        <v>1.0006496038468542</v>
      </c>
      <c r="I115" s="7"/>
      <c r="J115" s="5"/>
      <c r="K115" s="3">
        <v>1</v>
      </c>
      <c r="L115" s="5">
        <f t="shared" ref="L115:L122" si="19">ROUND($L$7*E115*F115*G115*H115,0)</f>
        <v>1879534</v>
      </c>
      <c r="M115" s="3"/>
      <c r="N115" s="5"/>
      <c r="O115" s="3"/>
      <c r="P115" s="5"/>
      <c r="Q115" s="3"/>
      <c r="R115" s="6"/>
      <c r="S115" s="7"/>
      <c r="T115" s="3"/>
    </row>
    <row r="116" spans="1:20" ht="31.5" x14ac:dyDescent="0.25">
      <c r="A116" s="1"/>
      <c r="B116" s="97">
        <v>4</v>
      </c>
      <c r="C116" s="41" t="s">
        <v>128</v>
      </c>
      <c r="D116" s="3" t="s">
        <v>402</v>
      </c>
      <c r="E116" s="4">
        <v>1.472</v>
      </c>
      <c r="F116" s="25">
        <v>1</v>
      </c>
      <c r="G116" s="25">
        <v>1.0369999999999999</v>
      </c>
      <c r="H116" s="98">
        <v>1.0005448290328454</v>
      </c>
      <c r="I116" s="7"/>
      <c r="J116" s="5"/>
      <c r="K116" s="3">
        <v>1</v>
      </c>
      <c r="L116" s="5">
        <f t="shared" si="19"/>
        <v>1879337</v>
      </c>
      <c r="M116" s="3"/>
      <c r="N116" s="5"/>
      <c r="O116" s="3"/>
      <c r="P116" s="5"/>
      <c r="Q116" s="3"/>
      <c r="R116" s="6"/>
      <c r="S116" s="7"/>
      <c r="T116" s="3"/>
    </row>
    <row r="117" spans="1:20" ht="31.5" x14ac:dyDescent="0.25">
      <c r="A117" s="1"/>
      <c r="B117" s="97">
        <v>5</v>
      </c>
      <c r="C117" s="41" t="s">
        <v>129</v>
      </c>
      <c r="D117" s="3" t="s">
        <v>402</v>
      </c>
      <c r="E117" s="4">
        <v>1.472</v>
      </c>
      <c r="F117" s="25">
        <v>1</v>
      </c>
      <c r="G117" s="25">
        <v>1.0369999999999999</v>
      </c>
      <c r="H117" s="98">
        <v>1.0007753336236644</v>
      </c>
      <c r="I117" s="7"/>
      <c r="J117" s="5"/>
      <c r="K117" s="3">
        <v>1</v>
      </c>
      <c r="L117" s="5">
        <f t="shared" si="19"/>
        <v>1879770</v>
      </c>
      <c r="M117" s="3"/>
      <c r="N117" s="5"/>
      <c r="O117" s="3"/>
      <c r="P117" s="5"/>
      <c r="Q117" s="3"/>
      <c r="R117" s="6"/>
      <c r="S117" s="7"/>
      <c r="T117" s="3"/>
    </row>
    <row r="118" spans="1:20" ht="31.5" x14ac:dyDescent="0.25">
      <c r="A118" s="1"/>
      <c r="B118" s="97">
        <v>6</v>
      </c>
      <c r="C118" s="41" t="s">
        <v>127</v>
      </c>
      <c r="D118" s="3" t="s">
        <v>402</v>
      </c>
      <c r="E118" s="4">
        <v>1.472</v>
      </c>
      <c r="F118" s="25">
        <v>1</v>
      </c>
      <c r="G118" s="25">
        <v>1.0369999999999999</v>
      </c>
      <c r="H118" s="98">
        <v>1.0002933694792244</v>
      </c>
      <c r="I118" s="7"/>
      <c r="J118" s="5"/>
      <c r="K118" s="3">
        <v>1</v>
      </c>
      <c r="L118" s="5">
        <f t="shared" si="19"/>
        <v>1878865</v>
      </c>
      <c r="M118" s="3"/>
      <c r="N118" s="5"/>
      <c r="O118" s="3"/>
      <c r="P118" s="5"/>
      <c r="Q118" s="3"/>
      <c r="R118" s="6"/>
      <c r="S118" s="7"/>
      <c r="T118" s="3"/>
    </row>
    <row r="119" spans="1:20" ht="31.5" x14ac:dyDescent="0.25">
      <c r="A119" s="1"/>
      <c r="B119" s="97">
        <v>7</v>
      </c>
      <c r="C119" s="41" t="s">
        <v>121</v>
      </c>
      <c r="D119" s="3" t="s">
        <v>402</v>
      </c>
      <c r="E119" s="4">
        <v>1.472</v>
      </c>
      <c r="F119" s="25">
        <v>1</v>
      </c>
      <c r="G119" s="25">
        <v>1.0369999999999999</v>
      </c>
      <c r="H119" s="98">
        <v>1.0009639282888805</v>
      </c>
      <c r="I119" s="7"/>
      <c r="J119" s="5"/>
      <c r="K119" s="3">
        <v>1</v>
      </c>
      <c r="L119" s="5">
        <f t="shared" si="19"/>
        <v>1880125</v>
      </c>
      <c r="M119" s="3"/>
      <c r="N119" s="5"/>
      <c r="O119" s="3"/>
      <c r="P119" s="5"/>
      <c r="Q119" s="3"/>
      <c r="R119" s="6"/>
      <c r="S119" s="7"/>
      <c r="T119" s="3"/>
    </row>
    <row r="120" spans="1:20" ht="31.5" x14ac:dyDescent="0.25">
      <c r="A120" s="1"/>
      <c r="B120" s="97">
        <v>8</v>
      </c>
      <c r="C120" s="41" t="s">
        <v>126</v>
      </c>
      <c r="D120" s="3" t="s">
        <v>402</v>
      </c>
      <c r="E120" s="4">
        <v>1.472</v>
      </c>
      <c r="F120" s="25">
        <v>1</v>
      </c>
      <c r="G120" s="25">
        <v>1.0369999999999999</v>
      </c>
      <c r="H120" s="98">
        <v>1.0006496038468542</v>
      </c>
      <c r="I120" s="3"/>
      <c r="J120" s="5"/>
      <c r="K120" s="3">
        <v>1</v>
      </c>
      <c r="L120" s="5">
        <f t="shared" si="19"/>
        <v>1879534</v>
      </c>
      <c r="M120" s="3"/>
      <c r="N120" s="5"/>
      <c r="O120" s="3"/>
      <c r="P120" s="5"/>
      <c r="Q120" s="3"/>
      <c r="R120" s="6"/>
      <c r="S120" s="7"/>
      <c r="T120" s="3"/>
    </row>
    <row r="121" spans="1:20" ht="31.5" x14ac:dyDescent="0.25">
      <c r="A121" s="1"/>
      <c r="B121" s="97">
        <v>9</v>
      </c>
      <c r="C121" s="41" t="s">
        <v>123</v>
      </c>
      <c r="D121" s="3" t="s">
        <v>402</v>
      </c>
      <c r="E121" s="4">
        <v>1.472</v>
      </c>
      <c r="F121" s="25">
        <v>1</v>
      </c>
      <c r="G121" s="25">
        <v>1.0369999999999999</v>
      </c>
      <c r="H121" s="98">
        <v>1.0003771893304314</v>
      </c>
      <c r="I121" s="7"/>
      <c r="J121" s="5"/>
      <c r="K121" s="3">
        <v>1</v>
      </c>
      <c r="L121" s="5">
        <f t="shared" si="19"/>
        <v>1879022</v>
      </c>
      <c r="M121" s="3"/>
      <c r="N121" s="5"/>
      <c r="O121" s="3"/>
      <c r="P121" s="5"/>
      <c r="Q121" s="3"/>
      <c r="R121" s="6"/>
      <c r="S121" s="7"/>
      <c r="T121" s="3"/>
    </row>
    <row r="122" spans="1:20" ht="31.5" x14ac:dyDescent="0.25">
      <c r="A122" s="1"/>
      <c r="B122" s="97">
        <v>10</v>
      </c>
      <c r="C122" s="42" t="s">
        <v>125</v>
      </c>
      <c r="D122" s="3" t="s">
        <v>402</v>
      </c>
      <c r="E122" s="4">
        <v>1.472</v>
      </c>
      <c r="F122" s="25">
        <v>1</v>
      </c>
      <c r="G122" s="25">
        <v>1.0369999999999999</v>
      </c>
      <c r="H122" s="98">
        <v>1.0010896580656907</v>
      </c>
      <c r="I122" s="7"/>
      <c r="J122" s="5"/>
      <c r="K122" s="3">
        <v>1</v>
      </c>
      <c r="L122" s="5">
        <f t="shared" si="19"/>
        <v>1880361</v>
      </c>
      <c r="M122" s="3"/>
      <c r="N122" s="5"/>
      <c r="O122" s="3"/>
      <c r="P122" s="5"/>
      <c r="Q122" s="3"/>
      <c r="R122" s="6"/>
      <c r="S122" s="7"/>
      <c r="T122" s="3"/>
    </row>
    <row r="123" spans="1:20" s="28" customFormat="1" ht="51.75" customHeight="1" x14ac:dyDescent="0.25">
      <c r="A123" s="44">
        <v>9</v>
      </c>
      <c r="B123" s="115" t="s">
        <v>202</v>
      </c>
      <c r="C123" s="115"/>
      <c r="D123" s="45"/>
      <c r="E123" s="4"/>
      <c r="F123" s="25"/>
      <c r="G123" s="25"/>
      <c r="H123" s="98"/>
      <c r="I123" s="45">
        <f>I125+I126+I127+I128+I129+I130+I131+I132+I133+I134+I135</f>
        <v>2</v>
      </c>
      <c r="J123" s="36">
        <f>J125+J126+J127+J128+J129+J130+J131+J132+J133+J134+J135</f>
        <v>2584352</v>
      </c>
      <c r="K123" s="45">
        <f t="shared" ref="K123:R123" si="20">K125+K126+K127+K128+K129+K130+K131+K132+K133+K134+K135</f>
        <v>9</v>
      </c>
      <c r="L123" s="36">
        <f>L125+L126+L127+L128+L129+L130+L131+L132+L133+L134+L135</f>
        <v>15532360</v>
      </c>
      <c r="M123" s="45">
        <f t="shared" si="20"/>
        <v>0</v>
      </c>
      <c r="N123" s="36">
        <f t="shared" si="20"/>
        <v>0</v>
      </c>
      <c r="O123" s="45">
        <f t="shared" si="20"/>
        <v>0</v>
      </c>
      <c r="P123" s="36">
        <f t="shared" si="20"/>
        <v>0</v>
      </c>
      <c r="Q123" s="45">
        <f t="shared" si="20"/>
        <v>0</v>
      </c>
      <c r="R123" s="36">
        <f t="shared" si="20"/>
        <v>0</v>
      </c>
      <c r="S123" s="26">
        <f>I123+K123+M123+O123+Q123</f>
        <v>11</v>
      </c>
      <c r="T123" s="22">
        <f>J123+L123+N123+P123+R123</f>
        <v>18116712</v>
      </c>
    </row>
    <row r="124" spans="1:20" s="39" customFormat="1" x14ac:dyDescent="0.25">
      <c r="A124" s="46"/>
      <c r="B124" s="30"/>
      <c r="C124" s="30"/>
      <c r="D124" s="49"/>
      <c r="E124" s="4">
        <v>1.35</v>
      </c>
      <c r="F124" s="25">
        <v>1</v>
      </c>
      <c r="G124" s="25">
        <v>1.0369999999999999</v>
      </c>
      <c r="H124" s="98"/>
      <c r="I124" s="49"/>
      <c r="J124" s="34">
        <f>ROUND($J$7*E124*F124*G124,0)</f>
        <v>1291979</v>
      </c>
      <c r="K124" s="35"/>
      <c r="L124" s="34">
        <f>ROUND($L$7*E124*F124*G124,0)</f>
        <v>1722638</v>
      </c>
      <c r="M124" s="32"/>
      <c r="N124" s="34">
        <f>ROUND($N$7*E124*F124*G124,0)</f>
        <v>3445137</v>
      </c>
      <c r="O124" s="35"/>
      <c r="P124" s="36">
        <f>ROUND($P$7*E124*F124*G124,0)</f>
        <v>4069795</v>
      </c>
      <c r="Q124" s="32"/>
      <c r="R124" s="34">
        <f>ROUND($R$7*E124*F124*G124,0)</f>
        <v>4570379</v>
      </c>
      <c r="S124" s="37"/>
      <c r="T124" s="38"/>
    </row>
    <row r="125" spans="1:20" ht="31.5" x14ac:dyDescent="0.25">
      <c r="A125" s="1"/>
      <c r="B125" s="97">
        <v>1</v>
      </c>
      <c r="C125" s="41" t="s">
        <v>162</v>
      </c>
      <c r="D125" s="3" t="s">
        <v>402</v>
      </c>
      <c r="E125" s="4">
        <v>1.35</v>
      </c>
      <c r="F125" s="25">
        <v>1</v>
      </c>
      <c r="G125" s="25">
        <v>1.0369999999999999</v>
      </c>
      <c r="H125" s="98">
        <v>1.0019649862594462</v>
      </c>
      <c r="I125" s="7"/>
      <c r="J125" s="5"/>
      <c r="K125" s="3">
        <v>1</v>
      </c>
      <c r="L125" s="5">
        <f t="shared" ref="L125:L131" si="21">ROUND($L$7*E125*F125*G125*H125,0)</f>
        <v>1726023</v>
      </c>
      <c r="M125" s="3"/>
      <c r="N125" s="5"/>
      <c r="O125" s="3"/>
      <c r="P125" s="5"/>
      <c r="Q125" s="3"/>
      <c r="R125" s="6"/>
      <c r="S125" s="7"/>
      <c r="T125" s="3"/>
    </row>
    <row r="126" spans="1:20" ht="31.5" x14ac:dyDescent="0.25">
      <c r="A126" s="1"/>
      <c r="B126" s="97">
        <v>2</v>
      </c>
      <c r="C126" s="41" t="s">
        <v>166</v>
      </c>
      <c r="D126" s="3" t="s">
        <v>402</v>
      </c>
      <c r="E126" s="4">
        <v>1.35</v>
      </c>
      <c r="F126" s="25">
        <v>1</v>
      </c>
      <c r="G126" s="25">
        <v>1.0369999999999999</v>
      </c>
      <c r="H126" s="98">
        <v>1.0030160254214757</v>
      </c>
      <c r="I126" s="7"/>
      <c r="J126" s="5"/>
      <c r="K126" s="3">
        <v>1</v>
      </c>
      <c r="L126" s="5">
        <f t="shared" si="21"/>
        <v>1727834</v>
      </c>
      <c r="M126" s="3"/>
      <c r="N126" s="5"/>
      <c r="O126" s="3"/>
      <c r="P126" s="5"/>
      <c r="Q126" s="3"/>
      <c r="R126" s="6"/>
      <c r="S126" s="7"/>
      <c r="T126" s="3"/>
    </row>
    <row r="127" spans="1:20" ht="31.5" x14ac:dyDescent="0.25">
      <c r="A127" s="1"/>
      <c r="B127" s="97">
        <v>3</v>
      </c>
      <c r="C127" s="41" t="s">
        <v>164</v>
      </c>
      <c r="D127" s="3" t="s">
        <v>402</v>
      </c>
      <c r="E127" s="4">
        <v>1.35</v>
      </c>
      <c r="F127" s="25">
        <v>1</v>
      </c>
      <c r="G127" s="25">
        <v>1.0369999999999999</v>
      </c>
      <c r="H127" s="98">
        <v>1.0021934730338005</v>
      </c>
      <c r="I127" s="7"/>
      <c r="J127" s="5"/>
      <c r="K127" s="3">
        <v>1</v>
      </c>
      <c r="L127" s="5">
        <f t="shared" si="21"/>
        <v>1726417</v>
      </c>
      <c r="M127" s="3"/>
      <c r="N127" s="5"/>
      <c r="O127" s="3"/>
      <c r="P127" s="5"/>
      <c r="Q127" s="3"/>
      <c r="R127" s="6"/>
      <c r="S127" s="7"/>
      <c r="T127" s="3"/>
    </row>
    <row r="128" spans="1:20" ht="31.5" x14ac:dyDescent="0.25">
      <c r="A128" s="1"/>
      <c r="B128" s="97">
        <v>4</v>
      </c>
      <c r="C128" s="41" t="s">
        <v>163</v>
      </c>
      <c r="D128" s="3" t="s">
        <v>402</v>
      </c>
      <c r="E128" s="4">
        <v>1.35</v>
      </c>
      <c r="F128" s="25">
        <v>1</v>
      </c>
      <c r="G128" s="25">
        <v>1.0369999999999999</v>
      </c>
      <c r="H128" s="98">
        <v>1.0007540063553688</v>
      </c>
      <c r="I128" s="7"/>
      <c r="J128" s="5"/>
      <c r="K128" s="3">
        <v>1</v>
      </c>
      <c r="L128" s="5">
        <f t="shared" si="21"/>
        <v>1723937</v>
      </c>
      <c r="M128" s="3"/>
      <c r="N128" s="5"/>
      <c r="O128" s="3"/>
      <c r="P128" s="5"/>
      <c r="Q128" s="3"/>
      <c r="R128" s="6"/>
      <c r="S128" s="7"/>
      <c r="T128" s="3"/>
    </row>
    <row r="129" spans="1:20" ht="31.5" x14ac:dyDescent="0.25">
      <c r="A129" s="1"/>
      <c r="B129" s="97">
        <v>5</v>
      </c>
      <c r="C129" s="41" t="s">
        <v>161</v>
      </c>
      <c r="D129" s="3" t="s">
        <v>402</v>
      </c>
      <c r="E129" s="4">
        <v>1.35</v>
      </c>
      <c r="F129" s="25">
        <v>1</v>
      </c>
      <c r="G129" s="25">
        <v>1.0369999999999999</v>
      </c>
      <c r="H129" s="98">
        <v>1.0036557883896673</v>
      </c>
      <c r="I129" s="7"/>
      <c r="J129" s="5"/>
      <c r="K129" s="3">
        <v>1</v>
      </c>
      <c r="L129" s="5">
        <f t="shared" si="21"/>
        <v>1728936</v>
      </c>
      <c r="M129" s="3"/>
      <c r="N129" s="5"/>
      <c r="O129" s="3"/>
      <c r="P129" s="5"/>
      <c r="Q129" s="3"/>
      <c r="R129" s="6"/>
      <c r="S129" s="7"/>
      <c r="T129" s="3"/>
    </row>
    <row r="130" spans="1:20" ht="31.5" x14ac:dyDescent="0.25">
      <c r="A130" s="1"/>
      <c r="B130" s="97">
        <v>6</v>
      </c>
      <c r="C130" s="41" t="s">
        <v>165</v>
      </c>
      <c r="D130" s="3" t="s">
        <v>402</v>
      </c>
      <c r="E130" s="4">
        <v>1.35</v>
      </c>
      <c r="F130" s="25">
        <v>1</v>
      </c>
      <c r="G130" s="25">
        <v>1.0369999999999999</v>
      </c>
      <c r="H130" s="98">
        <v>1.0028332360019923</v>
      </c>
      <c r="I130" s="7"/>
      <c r="J130" s="5"/>
      <c r="K130" s="3">
        <v>1</v>
      </c>
      <c r="L130" s="5">
        <f t="shared" si="21"/>
        <v>1727519</v>
      </c>
      <c r="M130" s="3"/>
      <c r="N130" s="5"/>
      <c r="O130" s="3"/>
      <c r="P130" s="5"/>
      <c r="Q130" s="3"/>
      <c r="R130" s="6"/>
      <c r="S130" s="7"/>
      <c r="T130" s="3"/>
    </row>
    <row r="131" spans="1:20" ht="31.5" x14ac:dyDescent="0.25">
      <c r="A131" s="1"/>
      <c r="B131" s="97">
        <v>7</v>
      </c>
      <c r="C131" s="54" t="s">
        <v>405</v>
      </c>
      <c r="D131" s="3" t="s">
        <v>402</v>
      </c>
      <c r="E131" s="4">
        <v>1.35</v>
      </c>
      <c r="F131" s="25">
        <v>1</v>
      </c>
      <c r="G131" s="25">
        <v>1.0369999999999999</v>
      </c>
      <c r="H131" s="98">
        <v>1.0011652825492066</v>
      </c>
      <c r="I131" s="7"/>
      <c r="J131" s="5"/>
      <c r="K131" s="3">
        <v>1</v>
      </c>
      <c r="L131" s="5">
        <f t="shared" si="21"/>
        <v>1724646</v>
      </c>
      <c r="M131" s="3"/>
      <c r="N131" s="5"/>
      <c r="O131" s="3"/>
      <c r="P131" s="5"/>
      <c r="Q131" s="3"/>
      <c r="R131" s="6"/>
      <c r="S131" s="7"/>
      <c r="T131" s="3"/>
    </row>
    <row r="132" spans="1:20" ht="31.5" x14ac:dyDescent="0.25">
      <c r="A132" s="1"/>
      <c r="B132" s="97">
        <v>8</v>
      </c>
      <c r="C132" s="54" t="s">
        <v>406</v>
      </c>
      <c r="D132" s="3" t="s">
        <v>402</v>
      </c>
      <c r="E132" s="4">
        <v>1.35</v>
      </c>
      <c r="F132" s="25">
        <v>1</v>
      </c>
      <c r="G132" s="25">
        <v>1.0369999999999999</v>
      </c>
      <c r="H132" s="98">
        <v>1.0000609297829144</v>
      </c>
      <c r="I132" s="7">
        <v>1</v>
      </c>
      <c r="J132" s="5">
        <f>ROUND($J$7*E132*F132*G132*H132,0)</f>
        <v>1292058</v>
      </c>
      <c r="K132" s="3"/>
      <c r="L132" s="5"/>
      <c r="M132" s="3"/>
      <c r="N132" s="5"/>
      <c r="O132" s="3"/>
      <c r="P132" s="5"/>
      <c r="Q132" s="3"/>
      <c r="R132" s="6"/>
      <c r="S132" s="7"/>
      <c r="T132" s="3"/>
    </row>
    <row r="133" spans="1:20" ht="31.5" x14ac:dyDescent="0.25">
      <c r="A133" s="1"/>
      <c r="B133" s="97">
        <v>9</v>
      </c>
      <c r="C133" s="54" t="s">
        <v>407</v>
      </c>
      <c r="D133" s="3" t="s">
        <v>402</v>
      </c>
      <c r="E133" s="4">
        <v>1.35</v>
      </c>
      <c r="F133" s="25">
        <v>1</v>
      </c>
      <c r="G133" s="25">
        <v>1.0369999999999999</v>
      </c>
      <c r="H133" s="98">
        <v>1.0002437191316578</v>
      </c>
      <c r="I133" s="3">
        <v>1</v>
      </c>
      <c r="J133" s="5">
        <f>ROUND($J$7*E133*F133*G133*H133,0)</f>
        <v>1292294</v>
      </c>
      <c r="K133" s="3"/>
      <c r="L133" s="5"/>
      <c r="M133" s="3"/>
      <c r="N133" s="5"/>
      <c r="O133" s="3"/>
      <c r="P133" s="5"/>
      <c r="Q133" s="3"/>
      <c r="R133" s="6"/>
      <c r="S133" s="7"/>
      <c r="T133" s="3"/>
    </row>
    <row r="134" spans="1:20" ht="31.5" x14ac:dyDescent="0.25">
      <c r="A134" s="1"/>
      <c r="B134" s="97">
        <v>10</v>
      </c>
      <c r="C134" s="54" t="s">
        <v>479</v>
      </c>
      <c r="D134" s="3" t="s">
        <v>402</v>
      </c>
      <c r="E134" s="60">
        <v>1.35</v>
      </c>
      <c r="F134" s="25">
        <v>1</v>
      </c>
      <c r="G134" s="25">
        <v>1.0369999999999999</v>
      </c>
      <c r="H134" s="98">
        <v>1.0005483682584502</v>
      </c>
      <c r="I134" s="3"/>
      <c r="J134" s="5"/>
      <c r="K134" s="3">
        <v>1</v>
      </c>
      <c r="L134" s="5">
        <f t="shared" ref="L134:L135" si="22">ROUND($L$7*E134*F134*G134*H134,0)</f>
        <v>1723583</v>
      </c>
      <c r="M134" s="3"/>
      <c r="N134" s="5"/>
      <c r="O134" s="3"/>
      <c r="P134" s="5"/>
      <c r="Q134" s="3"/>
      <c r="R134" s="6"/>
      <c r="S134" s="7"/>
      <c r="T134" s="3"/>
    </row>
    <row r="135" spans="1:20" ht="31.5" x14ac:dyDescent="0.25">
      <c r="A135" s="1"/>
      <c r="B135" s="97">
        <v>11</v>
      </c>
      <c r="C135" s="54" t="s">
        <v>480</v>
      </c>
      <c r="D135" s="3" t="s">
        <v>402</v>
      </c>
      <c r="E135" s="60">
        <v>1.35</v>
      </c>
      <c r="F135" s="25">
        <v>1</v>
      </c>
      <c r="G135" s="25">
        <v>1.0369999999999999</v>
      </c>
      <c r="H135" s="98">
        <v>1.000479822226144</v>
      </c>
      <c r="I135" s="3"/>
      <c r="J135" s="5"/>
      <c r="K135" s="3">
        <v>1</v>
      </c>
      <c r="L135" s="5">
        <f t="shared" si="22"/>
        <v>1723465</v>
      </c>
      <c r="M135" s="3"/>
      <c r="N135" s="5"/>
      <c r="O135" s="3"/>
      <c r="P135" s="5"/>
      <c r="Q135" s="3"/>
      <c r="R135" s="6"/>
      <c r="S135" s="7"/>
      <c r="T135" s="3"/>
    </row>
    <row r="136" spans="1:20" s="28" customFormat="1" ht="36.75" customHeight="1" x14ac:dyDescent="0.25">
      <c r="A136" s="44">
        <v>10</v>
      </c>
      <c r="B136" s="113" t="s">
        <v>203</v>
      </c>
      <c r="C136" s="114"/>
      <c r="D136" s="45"/>
      <c r="E136" s="4"/>
      <c r="F136" s="25"/>
      <c r="G136" s="25"/>
      <c r="H136" s="98"/>
      <c r="I136" s="45">
        <f>I138+I139+I140+I141+I142+I143+I144+I145</f>
        <v>0</v>
      </c>
      <c r="J136" s="36">
        <f>J138+J139+J140+J141+J142+J143+J144+J145</f>
        <v>0</v>
      </c>
      <c r="K136" s="45">
        <f t="shared" ref="K136:R136" si="23">K138+K139+K140+K141+K142+K143+K144+K145</f>
        <v>8</v>
      </c>
      <c r="L136" s="36">
        <f t="shared" si="23"/>
        <v>13787286</v>
      </c>
      <c r="M136" s="45">
        <f t="shared" si="23"/>
        <v>0</v>
      </c>
      <c r="N136" s="36">
        <f t="shared" si="23"/>
        <v>0</v>
      </c>
      <c r="O136" s="45">
        <f t="shared" si="23"/>
        <v>0</v>
      </c>
      <c r="P136" s="36">
        <f t="shared" si="23"/>
        <v>0</v>
      </c>
      <c r="Q136" s="45">
        <f t="shared" si="23"/>
        <v>0</v>
      </c>
      <c r="R136" s="36">
        <f t="shared" si="23"/>
        <v>0</v>
      </c>
      <c r="S136" s="26">
        <f>I136+K136+M136+O136+Q136</f>
        <v>8</v>
      </c>
      <c r="T136" s="22">
        <f>J136+L136+N136+P136+R136</f>
        <v>13787286</v>
      </c>
    </row>
    <row r="137" spans="1:20" s="39" customFormat="1" x14ac:dyDescent="0.25">
      <c r="A137" s="46"/>
      <c r="B137" s="30"/>
      <c r="C137" s="31"/>
      <c r="D137" s="49"/>
      <c r="E137" s="4">
        <v>1.35</v>
      </c>
      <c r="F137" s="25">
        <v>1</v>
      </c>
      <c r="G137" s="25">
        <v>1.0369999999999999</v>
      </c>
      <c r="H137" s="98"/>
      <c r="I137" s="49"/>
      <c r="J137" s="34">
        <f>ROUND($J$7*E137*F137*G137,0)</f>
        <v>1291979</v>
      </c>
      <c r="K137" s="35"/>
      <c r="L137" s="34">
        <f>ROUND($L$7*E137*F137*G137,0)</f>
        <v>1722638</v>
      </c>
      <c r="M137" s="32"/>
      <c r="N137" s="34">
        <f>ROUND($N$7*E137*F137*G137,0)</f>
        <v>3445137</v>
      </c>
      <c r="O137" s="35"/>
      <c r="P137" s="36">
        <f>ROUND($P$7*E137*F137*G137,0)</f>
        <v>4069795</v>
      </c>
      <c r="Q137" s="32"/>
      <c r="R137" s="34">
        <f>ROUND($R$7*E137*F137*G137,0)</f>
        <v>4570379</v>
      </c>
      <c r="S137" s="37"/>
      <c r="T137" s="38"/>
    </row>
    <row r="138" spans="1:20" ht="47.25" x14ac:dyDescent="0.25">
      <c r="A138" s="1"/>
      <c r="B138" s="97">
        <v>1</v>
      </c>
      <c r="C138" s="41" t="s">
        <v>248</v>
      </c>
      <c r="D138" s="3" t="s">
        <v>402</v>
      </c>
      <c r="E138" s="4">
        <v>1.35</v>
      </c>
      <c r="F138" s="25">
        <v>1</v>
      </c>
      <c r="G138" s="25">
        <v>1.0369999999999999</v>
      </c>
      <c r="H138" s="98">
        <v>1.0004112761938377</v>
      </c>
      <c r="I138" s="7"/>
      <c r="J138" s="5"/>
      <c r="K138" s="3">
        <v>1</v>
      </c>
      <c r="L138" s="5">
        <f t="shared" ref="L138:L145" si="24">ROUND($L$7*E138*F138*G138*H138,0)</f>
        <v>1723347</v>
      </c>
      <c r="M138" s="3"/>
      <c r="N138" s="5"/>
      <c r="O138" s="3"/>
      <c r="P138" s="5"/>
      <c r="Q138" s="3"/>
      <c r="R138" s="6"/>
      <c r="S138" s="7"/>
      <c r="T138" s="3"/>
    </row>
    <row r="139" spans="1:20" ht="31.5" x14ac:dyDescent="0.25">
      <c r="A139" s="1"/>
      <c r="B139" s="97">
        <v>2</v>
      </c>
      <c r="C139" s="41" t="s">
        <v>249</v>
      </c>
      <c r="D139" s="3" t="s">
        <v>402</v>
      </c>
      <c r="E139" s="4">
        <v>1.35</v>
      </c>
      <c r="F139" s="25">
        <v>1</v>
      </c>
      <c r="G139" s="25">
        <v>1.0369999999999999</v>
      </c>
      <c r="H139" s="98">
        <v>1</v>
      </c>
      <c r="I139" s="7"/>
      <c r="J139" s="5"/>
      <c r="K139" s="3">
        <v>1</v>
      </c>
      <c r="L139" s="5">
        <f t="shared" si="24"/>
        <v>1722638</v>
      </c>
      <c r="M139" s="3"/>
      <c r="N139" s="5"/>
      <c r="O139" s="3"/>
      <c r="P139" s="5"/>
      <c r="Q139" s="3"/>
      <c r="R139" s="6"/>
      <c r="S139" s="7"/>
      <c r="T139" s="3"/>
    </row>
    <row r="140" spans="1:20" ht="31.5" x14ac:dyDescent="0.25">
      <c r="A140" s="1"/>
      <c r="B140" s="97">
        <v>3</v>
      </c>
      <c r="C140" s="41" t="s">
        <v>250</v>
      </c>
      <c r="D140" s="3" t="s">
        <v>402</v>
      </c>
      <c r="E140" s="4">
        <v>1.35</v>
      </c>
      <c r="F140" s="25">
        <v>1</v>
      </c>
      <c r="G140" s="25">
        <v>1.0369999999999999</v>
      </c>
      <c r="H140" s="98">
        <v>1.0007311576779334</v>
      </c>
      <c r="I140" s="7"/>
      <c r="J140" s="5"/>
      <c r="K140" s="3">
        <v>1</v>
      </c>
      <c r="L140" s="5">
        <f t="shared" si="24"/>
        <v>1723898</v>
      </c>
      <c r="M140" s="3"/>
      <c r="N140" s="5"/>
      <c r="O140" s="3"/>
      <c r="P140" s="5"/>
      <c r="Q140" s="3"/>
      <c r="R140" s="6"/>
      <c r="S140" s="7"/>
      <c r="T140" s="3"/>
    </row>
    <row r="141" spans="1:20" ht="31.5" x14ac:dyDescent="0.25">
      <c r="A141" s="1"/>
      <c r="B141" s="97">
        <v>4</v>
      </c>
      <c r="C141" s="41" t="s">
        <v>251</v>
      </c>
      <c r="D141" s="3" t="s">
        <v>402</v>
      </c>
      <c r="E141" s="4">
        <v>1.35</v>
      </c>
      <c r="F141" s="25">
        <v>1</v>
      </c>
      <c r="G141" s="25">
        <v>1.0369999999999999</v>
      </c>
      <c r="H141" s="98">
        <v>1.0005026709035794</v>
      </c>
      <c r="I141" s="7"/>
      <c r="J141" s="5"/>
      <c r="K141" s="3">
        <v>1</v>
      </c>
      <c r="L141" s="5">
        <f t="shared" si="24"/>
        <v>1723504</v>
      </c>
      <c r="M141" s="3"/>
      <c r="N141" s="5"/>
      <c r="O141" s="3"/>
      <c r="P141" s="5"/>
      <c r="Q141" s="3"/>
      <c r="R141" s="6"/>
      <c r="S141" s="7"/>
      <c r="T141" s="3"/>
    </row>
    <row r="142" spans="1:20" ht="31.5" x14ac:dyDescent="0.25">
      <c r="A142" s="1"/>
      <c r="B142" s="97">
        <v>5</v>
      </c>
      <c r="C142" s="41" t="s">
        <v>252</v>
      </c>
      <c r="D142" s="3" t="s">
        <v>402</v>
      </c>
      <c r="E142" s="4">
        <v>1.35</v>
      </c>
      <c r="F142" s="25">
        <v>1</v>
      </c>
      <c r="G142" s="25">
        <v>1.0369999999999999</v>
      </c>
      <c r="H142" s="98">
        <v>1.0005483682584502</v>
      </c>
      <c r="I142" s="7"/>
      <c r="J142" s="5"/>
      <c r="K142" s="3">
        <v>1</v>
      </c>
      <c r="L142" s="5">
        <f t="shared" si="24"/>
        <v>1723583</v>
      </c>
      <c r="M142" s="3"/>
      <c r="N142" s="5"/>
      <c r="O142" s="3"/>
      <c r="P142" s="5"/>
      <c r="Q142" s="3"/>
      <c r="R142" s="6"/>
      <c r="S142" s="7"/>
      <c r="T142" s="3"/>
    </row>
    <row r="143" spans="1:20" ht="31.5" x14ac:dyDescent="0.25">
      <c r="A143" s="1"/>
      <c r="B143" s="97">
        <v>6</v>
      </c>
      <c r="C143" s="41" t="s">
        <v>253</v>
      </c>
      <c r="D143" s="3" t="s">
        <v>402</v>
      </c>
      <c r="E143" s="4">
        <v>1.35</v>
      </c>
      <c r="F143" s="25">
        <v>1</v>
      </c>
      <c r="G143" s="25">
        <v>1.0369999999999999</v>
      </c>
      <c r="H143" s="98">
        <v>1.0007540063553688</v>
      </c>
      <c r="I143" s="7"/>
      <c r="J143" s="5"/>
      <c r="K143" s="3">
        <v>1</v>
      </c>
      <c r="L143" s="5">
        <f t="shared" si="24"/>
        <v>1723937</v>
      </c>
      <c r="M143" s="3"/>
      <c r="N143" s="5"/>
      <c r="O143" s="3"/>
      <c r="P143" s="5"/>
      <c r="Q143" s="3"/>
      <c r="R143" s="6"/>
      <c r="S143" s="7"/>
      <c r="T143" s="3"/>
    </row>
    <row r="144" spans="1:20" ht="31.5" x14ac:dyDescent="0.25">
      <c r="A144" s="1"/>
      <c r="B144" s="97">
        <v>7</v>
      </c>
      <c r="C144" s="41" t="s">
        <v>254</v>
      </c>
      <c r="D144" s="3" t="s">
        <v>402</v>
      </c>
      <c r="E144" s="4">
        <v>1.35</v>
      </c>
      <c r="F144" s="25">
        <v>1</v>
      </c>
      <c r="G144" s="25">
        <v>1.0369999999999999</v>
      </c>
      <c r="H144" s="98">
        <v>1.0006397629681918</v>
      </c>
      <c r="I144" s="7"/>
      <c r="J144" s="5"/>
      <c r="K144" s="3">
        <v>1</v>
      </c>
      <c r="L144" s="5">
        <f t="shared" si="24"/>
        <v>1723741</v>
      </c>
      <c r="M144" s="3"/>
      <c r="N144" s="5"/>
      <c r="O144" s="3"/>
      <c r="P144" s="5"/>
      <c r="Q144" s="3"/>
      <c r="R144" s="6"/>
      <c r="S144" s="7"/>
      <c r="T144" s="3"/>
    </row>
    <row r="145" spans="1:20" ht="31.5" x14ac:dyDescent="0.25">
      <c r="A145" s="1"/>
      <c r="B145" s="97">
        <v>8</v>
      </c>
      <c r="C145" s="41" t="s">
        <v>255</v>
      </c>
      <c r="D145" s="3" t="s">
        <v>402</v>
      </c>
      <c r="E145" s="4">
        <v>1.35</v>
      </c>
      <c r="F145" s="25">
        <v>1</v>
      </c>
      <c r="G145" s="25">
        <v>1.0369999999999999</v>
      </c>
      <c r="H145" s="98">
        <v>1</v>
      </c>
      <c r="I145" s="7"/>
      <c r="J145" s="5"/>
      <c r="K145" s="3">
        <v>1</v>
      </c>
      <c r="L145" s="5">
        <f t="shared" si="24"/>
        <v>1722638</v>
      </c>
      <c r="M145" s="3"/>
      <c r="N145" s="5"/>
      <c r="O145" s="3"/>
      <c r="P145" s="5"/>
      <c r="Q145" s="3"/>
      <c r="R145" s="6"/>
      <c r="S145" s="7"/>
      <c r="T145" s="3"/>
    </row>
    <row r="146" spans="1:20" s="28" customFormat="1" ht="46.5" customHeight="1" x14ac:dyDescent="0.25">
      <c r="A146" s="44">
        <v>11</v>
      </c>
      <c r="B146" s="113" t="s">
        <v>160</v>
      </c>
      <c r="C146" s="114"/>
      <c r="D146" s="45"/>
      <c r="E146" s="4"/>
      <c r="F146" s="25"/>
      <c r="G146" s="25"/>
      <c r="H146" s="98"/>
      <c r="I146" s="45">
        <f>I148+I149+I150+I151+I152+I153+I154+I155+I156+I157+I158+I159+I160+I161+I162+I163+I164+I165+I166+I167+I168+I169+I170+I171+I172+I173+I174+I175+I176</f>
        <v>8</v>
      </c>
      <c r="J146" s="36">
        <f>J148+J149+J150+J151+J152+J153+J154+J155+J156+J157+J158+J159+J160+J161+J162+J163+J164+J165+J166+J167+J168+J169+J170+J171+J172+J173+J174+J175+J176</f>
        <v>11633069</v>
      </c>
      <c r="K146" s="45">
        <f t="shared" ref="K146:R146" si="25">K148+K149+K150+K151+K152+K153+K154+K155+K156+K157+K158+K159+K160+K161+K162+K163+K164+K165+K166+K167+K168+K169+K170+K171+K172+K173+K174+K175+K176</f>
        <v>21</v>
      </c>
      <c r="L146" s="36">
        <f t="shared" si="25"/>
        <v>40739181</v>
      </c>
      <c r="M146" s="45">
        <f t="shared" si="25"/>
        <v>0</v>
      </c>
      <c r="N146" s="36">
        <f t="shared" si="25"/>
        <v>0</v>
      </c>
      <c r="O146" s="45">
        <f t="shared" si="25"/>
        <v>0</v>
      </c>
      <c r="P146" s="36">
        <f t="shared" si="25"/>
        <v>0</v>
      </c>
      <c r="Q146" s="45">
        <f t="shared" si="25"/>
        <v>0</v>
      </c>
      <c r="R146" s="36">
        <f t="shared" si="25"/>
        <v>0</v>
      </c>
      <c r="S146" s="26">
        <f>I146+K146+M146+O146+Q146</f>
        <v>29</v>
      </c>
      <c r="T146" s="22">
        <f>J146+L146+N146+P146+R146</f>
        <v>52372250</v>
      </c>
    </row>
    <row r="147" spans="1:20" s="39" customFormat="1" x14ac:dyDescent="0.25">
      <c r="A147" s="46"/>
      <c r="B147" s="30"/>
      <c r="C147" s="61"/>
      <c r="D147" s="49"/>
      <c r="E147" s="4">
        <v>1.5189999999999999</v>
      </c>
      <c r="F147" s="25">
        <v>1</v>
      </c>
      <c r="G147" s="25">
        <v>1.0369999999999999</v>
      </c>
      <c r="H147" s="98"/>
      <c r="I147" s="49"/>
      <c r="J147" s="34">
        <f>ROUND($J$7*E147*F147*G147,0)</f>
        <v>1453715</v>
      </c>
      <c r="K147" s="35"/>
      <c r="L147" s="34">
        <f>ROUND($L$7*E147*F147*G147,0)</f>
        <v>1938287</v>
      </c>
      <c r="M147" s="32"/>
      <c r="N147" s="34">
        <f>ROUND($N$7*E147*F147*G147,0)</f>
        <v>3876417</v>
      </c>
      <c r="O147" s="35"/>
      <c r="P147" s="36">
        <f>ROUND($P$7*E147*F147*G147,0)</f>
        <v>4579273</v>
      </c>
      <c r="Q147" s="32"/>
      <c r="R147" s="34">
        <f>ROUND($R$7*E147*F147*G147,0)</f>
        <v>5142523</v>
      </c>
      <c r="S147" s="37"/>
      <c r="T147" s="38"/>
    </row>
    <row r="148" spans="1:20" ht="31.5" x14ac:dyDescent="0.25">
      <c r="A148" s="1"/>
      <c r="B148" s="24">
        <v>1</v>
      </c>
      <c r="C148" s="40" t="s">
        <v>147</v>
      </c>
      <c r="D148" s="3" t="s">
        <v>402</v>
      </c>
      <c r="E148" s="4">
        <v>1.5189999999999999</v>
      </c>
      <c r="F148" s="25">
        <v>1</v>
      </c>
      <c r="G148" s="25">
        <v>1.0369999999999999</v>
      </c>
      <c r="H148" s="98">
        <v>1.0001895282087618</v>
      </c>
      <c r="I148" s="7">
        <v>1</v>
      </c>
      <c r="J148" s="5">
        <f>ROUND($J$7*E148*F148*G148*H148,0)</f>
        <v>1453991</v>
      </c>
      <c r="K148" s="3"/>
      <c r="L148" s="5"/>
      <c r="M148" s="3"/>
      <c r="N148" s="5"/>
      <c r="O148" s="3"/>
      <c r="P148" s="5"/>
      <c r="Q148" s="3"/>
      <c r="R148" s="6"/>
      <c r="S148" s="7"/>
      <c r="T148" s="3"/>
    </row>
    <row r="149" spans="1:20" ht="31.5" x14ac:dyDescent="0.25">
      <c r="A149" s="1"/>
      <c r="B149" s="62">
        <v>2</v>
      </c>
      <c r="C149" s="41" t="s">
        <v>156</v>
      </c>
      <c r="D149" s="3" t="s">
        <v>402</v>
      </c>
      <c r="E149" s="4">
        <v>1.5189999999999999</v>
      </c>
      <c r="F149" s="25">
        <v>1</v>
      </c>
      <c r="G149" s="25">
        <v>1.0369999999999999</v>
      </c>
      <c r="H149" s="98">
        <v>1.0001895282087618</v>
      </c>
      <c r="I149" s="7">
        <v>1</v>
      </c>
      <c r="J149" s="5">
        <f t="shared" ref="J149:J156" si="26">ROUND($J$7*E149*F149*G149*H149,0)</f>
        <v>1453991</v>
      </c>
      <c r="K149" s="3"/>
      <c r="L149" s="5"/>
      <c r="M149" s="3"/>
      <c r="N149" s="5"/>
      <c r="O149" s="3"/>
      <c r="P149" s="5"/>
      <c r="Q149" s="3"/>
      <c r="R149" s="6"/>
      <c r="S149" s="7"/>
      <c r="T149" s="3"/>
    </row>
    <row r="150" spans="1:20" ht="31.5" x14ac:dyDescent="0.25">
      <c r="A150" s="1"/>
      <c r="B150" s="24">
        <v>3</v>
      </c>
      <c r="C150" s="41" t="s">
        <v>138</v>
      </c>
      <c r="D150" s="3" t="s">
        <v>402</v>
      </c>
      <c r="E150" s="4">
        <v>1.5189999999999999</v>
      </c>
      <c r="F150" s="25">
        <v>1</v>
      </c>
      <c r="G150" s="25">
        <v>1.0369999999999999</v>
      </c>
      <c r="H150" s="98">
        <v>1.0002166036671563</v>
      </c>
      <c r="I150" s="7">
        <v>1</v>
      </c>
      <c r="J150" s="5">
        <f t="shared" si="26"/>
        <v>1454030</v>
      </c>
      <c r="K150" s="3"/>
      <c r="L150" s="5"/>
      <c r="M150" s="3"/>
      <c r="N150" s="5"/>
      <c r="O150" s="3"/>
      <c r="P150" s="5"/>
      <c r="Q150" s="3"/>
      <c r="R150" s="6"/>
      <c r="S150" s="7"/>
      <c r="T150" s="3"/>
    </row>
    <row r="151" spans="1:20" ht="31.5" x14ac:dyDescent="0.25">
      <c r="A151" s="1"/>
      <c r="B151" s="62">
        <v>4</v>
      </c>
      <c r="C151" s="41" t="s">
        <v>145</v>
      </c>
      <c r="D151" s="3" t="s">
        <v>402</v>
      </c>
      <c r="E151" s="4">
        <v>1.5189999999999999</v>
      </c>
      <c r="F151" s="25">
        <v>1</v>
      </c>
      <c r="G151" s="25">
        <v>1.0369999999999999</v>
      </c>
      <c r="H151" s="98">
        <v>1.000345212035163</v>
      </c>
      <c r="I151" s="7"/>
      <c r="J151" s="5"/>
      <c r="K151" s="3">
        <v>1</v>
      </c>
      <c r="L151" s="5">
        <f t="shared" ref="L151" si="27">ROUND($L$7*E151*F151*G151*H151,0)</f>
        <v>1938956</v>
      </c>
      <c r="M151" s="3"/>
      <c r="N151" s="5"/>
      <c r="O151" s="3"/>
      <c r="P151" s="5"/>
      <c r="Q151" s="3"/>
      <c r="R151" s="6"/>
      <c r="S151" s="7"/>
      <c r="T151" s="3"/>
    </row>
    <row r="152" spans="1:20" x14ac:dyDescent="0.25">
      <c r="A152" s="1"/>
      <c r="B152" s="24">
        <v>5</v>
      </c>
      <c r="C152" s="41" t="s">
        <v>143</v>
      </c>
      <c r="D152" s="3" t="s">
        <v>402</v>
      </c>
      <c r="E152" s="4">
        <v>1.5189999999999999</v>
      </c>
      <c r="F152" s="25">
        <v>1</v>
      </c>
      <c r="G152" s="25">
        <v>1.0369999999999999</v>
      </c>
      <c r="H152" s="98">
        <v>1.0002166036671563</v>
      </c>
      <c r="I152" s="7">
        <v>1</v>
      </c>
      <c r="J152" s="5">
        <f t="shared" si="26"/>
        <v>1454030</v>
      </c>
      <c r="K152" s="3"/>
      <c r="L152" s="5"/>
      <c r="M152" s="3"/>
      <c r="N152" s="5"/>
      <c r="O152" s="3"/>
      <c r="P152" s="5"/>
      <c r="Q152" s="3"/>
      <c r="R152" s="6"/>
      <c r="S152" s="7"/>
      <c r="T152" s="3"/>
    </row>
    <row r="153" spans="1:20" ht="31.5" x14ac:dyDescent="0.25">
      <c r="A153" s="1"/>
      <c r="B153" s="62">
        <v>6</v>
      </c>
      <c r="C153" s="41" t="s">
        <v>135</v>
      </c>
      <c r="D153" s="3" t="s">
        <v>402</v>
      </c>
      <c r="E153" s="4">
        <v>1.5189999999999999</v>
      </c>
      <c r="F153" s="25">
        <v>1</v>
      </c>
      <c r="G153" s="25">
        <v>1.0369999999999999</v>
      </c>
      <c r="H153" s="98">
        <v>1.0003790564175234</v>
      </c>
      <c r="I153" s="7">
        <v>1</v>
      </c>
      <c r="J153" s="5">
        <f t="shared" si="26"/>
        <v>1454267</v>
      </c>
      <c r="K153" s="3"/>
      <c r="L153" s="5"/>
      <c r="M153" s="3"/>
      <c r="N153" s="5"/>
      <c r="O153" s="3"/>
      <c r="P153" s="5"/>
      <c r="Q153" s="3"/>
      <c r="R153" s="6"/>
      <c r="S153" s="7"/>
      <c r="T153" s="3"/>
    </row>
    <row r="154" spans="1:20" ht="31.5" x14ac:dyDescent="0.25">
      <c r="A154" s="1"/>
      <c r="B154" s="24">
        <v>7</v>
      </c>
      <c r="C154" s="41" t="s">
        <v>154</v>
      </c>
      <c r="D154" s="3" t="s">
        <v>402</v>
      </c>
      <c r="E154" s="4">
        <v>1.5189999999999999</v>
      </c>
      <c r="F154" s="25">
        <v>1</v>
      </c>
      <c r="G154" s="25">
        <v>1.0369999999999999</v>
      </c>
      <c r="H154" s="98">
        <v>1.000514433709496</v>
      </c>
      <c r="I154" s="7">
        <v>1</v>
      </c>
      <c r="J154" s="5">
        <f t="shared" si="26"/>
        <v>1454463</v>
      </c>
      <c r="K154" s="7"/>
      <c r="L154" s="5"/>
      <c r="M154" s="3"/>
      <c r="N154" s="5"/>
      <c r="O154" s="3"/>
      <c r="P154" s="5"/>
      <c r="Q154" s="3"/>
      <c r="R154" s="6"/>
      <c r="S154" s="7"/>
      <c r="T154" s="3"/>
    </row>
    <row r="155" spans="1:20" ht="31.5" x14ac:dyDescent="0.25">
      <c r="A155" s="1"/>
      <c r="B155" s="62">
        <v>8</v>
      </c>
      <c r="C155" s="41" t="s">
        <v>142</v>
      </c>
      <c r="D155" s="3" t="s">
        <v>402</v>
      </c>
      <c r="E155" s="4">
        <v>1.5189999999999999</v>
      </c>
      <c r="F155" s="25">
        <v>1</v>
      </c>
      <c r="G155" s="25">
        <v>1.0369999999999999</v>
      </c>
      <c r="H155" s="98">
        <v>1.0003249054448593</v>
      </c>
      <c r="I155" s="7"/>
      <c r="J155" s="5"/>
      <c r="K155" s="7">
        <v>1</v>
      </c>
      <c r="L155" s="5">
        <f t="shared" ref="L155" si="28">ROUND($L$7*E155*F155*G155*H155,0)</f>
        <v>1938917</v>
      </c>
      <c r="M155" s="3"/>
      <c r="N155" s="5"/>
      <c r="O155" s="3"/>
      <c r="P155" s="5"/>
      <c r="Q155" s="3"/>
      <c r="R155" s="6"/>
      <c r="S155" s="7"/>
      <c r="T155" s="3"/>
    </row>
    <row r="156" spans="1:20" ht="31.5" x14ac:dyDescent="0.25">
      <c r="A156" s="1"/>
      <c r="B156" s="24">
        <v>9</v>
      </c>
      <c r="C156" s="41" t="s">
        <v>155</v>
      </c>
      <c r="D156" s="3" t="s">
        <v>402</v>
      </c>
      <c r="E156" s="4">
        <v>1.5189999999999999</v>
      </c>
      <c r="F156" s="25">
        <v>1</v>
      </c>
      <c r="G156" s="25">
        <v>1.0369999999999999</v>
      </c>
      <c r="H156" s="98">
        <v>1.0003249055007344</v>
      </c>
      <c r="I156" s="3">
        <v>1</v>
      </c>
      <c r="J156" s="5">
        <f t="shared" si="26"/>
        <v>1454188</v>
      </c>
      <c r="K156" s="3"/>
      <c r="L156" s="5"/>
      <c r="M156" s="3"/>
      <c r="N156" s="5"/>
      <c r="O156" s="3"/>
      <c r="P156" s="5"/>
      <c r="Q156" s="3"/>
      <c r="R156" s="6"/>
      <c r="S156" s="7"/>
      <c r="T156" s="3"/>
    </row>
    <row r="157" spans="1:20" ht="31.5" x14ac:dyDescent="0.25">
      <c r="A157" s="1"/>
      <c r="B157" s="62">
        <v>10</v>
      </c>
      <c r="C157" s="41" t="s">
        <v>133</v>
      </c>
      <c r="D157" s="3" t="s">
        <v>402</v>
      </c>
      <c r="E157" s="4">
        <v>1.5189999999999999</v>
      </c>
      <c r="F157" s="25">
        <v>1</v>
      </c>
      <c r="G157" s="25">
        <v>1.0369999999999999</v>
      </c>
      <c r="H157" s="98">
        <v>1.0003249054448593</v>
      </c>
      <c r="I157" s="7"/>
      <c r="J157" s="5"/>
      <c r="K157" s="3">
        <v>1</v>
      </c>
      <c r="L157" s="5">
        <f t="shared" ref="L157:L158" si="29">ROUND($L$7*E157*F157*G157*H157,0)</f>
        <v>1938917</v>
      </c>
      <c r="M157" s="3"/>
      <c r="N157" s="5"/>
      <c r="O157" s="3"/>
      <c r="P157" s="5"/>
      <c r="Q157" s="3"/>
      <c r="R157" s="6"/>
      <c r="S157" s="7"/>
      <c r="T157" s="3"/>
    </row>
    <row r="158" spans="1:20" ht="31.5" x14ac:dyDescent="0.25">
      <c r="A158" s="1"/>
      <c r="B158" s="24">
        <v>11</v>
      </c>
      <c r="C158" s="41" t="s">
        <v>152</v>
      </c>
      <c r="D158" s="3" t="s">
        <v>402</v>
      </c>
      <c r="E158" s="4">
        <v>1.5189999999999999</v>
      </c>
      <c r="F158" s="25">
        <v>1</v>
      </c>
      <c r="G158" s="25">
        <v>1.0369999999999999</v>
      </c>
      <c r="H158" s="98">
        <v>1.0002639856739484</v>
      </c>
      <c r="I158" s="7"/>
      <c r="J158" s="5"/>
      <c r="K158" s="3">
        <v>1</v>
      </c>
      <c r="L158" s="5">
        <f t="shared" si="29"/>
        <v>1938799</v>
      </c>
      <c r="M158" s="3"/>
      <c r="N158" s="5"/>
      <c r="O158" s="3"/>
      <c r="P158" s="5"/>
      <c r="Q158" s="3"/>
      <c r="R158" s="6"/>
      <c r="S158" s="7"/>
      <c r="T158" s="3"/>
    </row>
    <row r="159" spans="1:20" ht="31.5" x14ac:dyDescent="0.25">
      <c r="A159" s="1"/>
      <c r="B159" s="62">
        <v>12</v>
      </c>
      <c r="C159" s="41" t="s">
        <v>146</v>
      </c>
      <c r="D159" s="3" t="s">
        <v>402</v>
      </c>
      <c r="E159" s="4">
        <v>1.5189999999999999</v>
      </c>
      <c r="F159" s="25">
        <v>1</v>
      </c>
      <c r="G159" s="25">
        <v>1.0369999999999999</v>
      </c>
      <c r="H159" s="98">
        <v>1.0002707545839453</v>
      </c>
      <c r="I159" s="3">
        <v>1</v>
      </c>
      <c r="J159" s="5">
        <f t="shared" ref="J159" si="30">ROUND($J$7*E159*F159*G159*H159,0)</f>
        <v>1454109</v>
      </c>
      <c r="K159" s="3"/>
      <c r="L159" s="5"/>
      <c r="M159" s="3"/>
      <c r="N159" s="5"/>
      <c r="O159" s="3"/>
      <c r="P159" s="5"/>
      <c r="Q159" s="3"/>
      <c r="R159" s="6"/>
      <c r="S159" s="7"/>
      <c r="T159" s="3"/>
    </row>
    <row r="160" spans="1:20" ht="31.5" x14ac:dyDescent="0.25">
      <c r="A160" s="1"/>
      <c r="B160" s="24">
        <v>13</v>
      </c>
      <c r="C160" s="41" t="s">
        <v>136</v>
      </c>
      <c r="D160" s="3" t="s">
        <v>402</v>
      </c>
      <c r="E160" s="4">
        <v>1.5189999999999999</v>
      </c>
      <c r="F160" s="25">
        <v>1</v>
      </c>
      <c r="G160" s="25">
        <v>1.0369999999999999</v>
      </c>
      <c r="H160" s="98">
        <v>1.000345212035163</v>
      </c>
      <c r="I160" s="7"/>
      <c r="J160" s="5"/>
      <c r="K160" s="3">
        <v>1</v>
      </c>
      <c r="L160" s="5">
        <f t="shared" ref="L160:L176" si="31">ROUND($L$7*E160*F160*G160*H160,0)</f>
        <v>1938956</v>
      </c>
      <c r="M160" s="3"/>
      <c r="N160" s="5"/>
      <c r="O160" s="3"/>
      <c r="P160" s="5"/>
      <c r="Q160" s="3"/>
      <c r="R160" s="6"/>
      <c r="S160" s="7"/>
      <c r="T160" s="3"/>
    </row>
    <row r="161" spans="1:20" ht="31.5" x14ac:dyDescent="0.25">
      <c r="A161" s="1"/>
      <c r="B161" s="62">
        <v>14</v>
      </c>
      <c r="C161" s="41" t="s">
        <v>150</v>
      </c>
      <c r="D161" s="3" t="s">
        <v>402</v>
      </c>
      <c r="E161" s="4">
        <v>1.5189999999999999</v>
      </c>
      <c r="F161" s="25">
        <v>1</v>
      </c>
      <c r="G161" s="25">
        <v>1.0369999999999999</v>
      </c>
      <c r="H161" s="98">
        <v>1.0003858252157705</v>
      </c>
      <c r="I161" s="7"/>
      <c r="J161" s="5"/>
      <c r="K161" s="3">
        <v>1</v>
      </c>
      <c r="L161" s="5">
        <f t="shared" si="31"/>
        <v>1939035</v>
      </c>
      <c r="M161" s="3"/>
      <c r="N161" s="5"/>
      <c r="O161" s="3"/>
      <c r="P161" s="5"/>
      <c r="Q161" s="3"/>
      <c r="R161" s="6"/>
      <c r="S161" s="7"/>
      <c r="T161" s="3"/>
    </row>
    <row r="162" spans="1:20" ht="31.5" x14ac:dyDescent="0.25">
      <c r="A162" s="1"/>
      <c r="B162" s="24">
        <v>15</v>
      </c>
      <c r="C162" s="41" t="s">
        <v>158</v>
      </c>
      <c r="D162" s="3" t="s">
        <v>402</v>
      </c>
      <c r="E162" s="4">
        <v>1.5189999999999999</v>
      </c>
      <c r="F162" s="25">
        <v>1</v>
      </c>
      <c r="G162" s="25">
        <v>1.0369999999999999</v>
      </c>
      <c r="H162" s="98">
        <v>1.0004061318060742</v>
      </c>
      <c r="I162" s="7"/>
      <c r="J162" s="5"/>
      <c r="K162" s="3">
        <v>1</v>
      </c>
      <c r="L162" s="5">
        <f t="shared" si="31"/>
        <v>1939074</v>
      </c>
      <c r="M162" s="3"/>
      <c r="N162" s="5"/>
      <c r="O162" s="3"/>
      <c r="P162" s="5"/>
      <c r="Q162" s="3"/>
      <c r="R162" s="6"/>
      <c r="S162" s="7"/>
      <c r="T162" s="3"/>
    </row>
    <row r="163" spans="1:20" x14ac:dyDescent="0.25">
      <c r="A163" s="1"/>
      <c r="B163" s="62">
        <v>16</v>
      </c>
      <c r="C163" s="41" t="s">
        <v>151</v>
      </c>
      <c r="D163" s="3" t="s">
        <v>402</v>
      </c>
      <c r="E163" s="4">
        <v>1.5189999999999999</v>
      </c>
      <c r="F163" s="25">
        <v>1</v>
      </c>
      <c r="G163" s="25">
        <v>1.0369999999999999</v>
      </c>
      <c r="H163" s="98">
        <v>1.0005076647575926</v>
      </c>
      <c r="I163" s="7"/>
      <c r="J163" s="5"/>
      <c r="K163" s="3">
        <v>1</v>
      </c>
      <c r="L163" s="5">
        <f t="shared" si="31"/>
        <v>1939271</v>
      </c>
      <c r="M163" s="3"/>
      <c r="N163" s="5"/>
      <c r="O163" s="3"/>
      <c r="P163" s="5"/>
      <c r="Q163" s="3"/>
      <c r="R163" s="6"/>
      <c r="S163" s="7"/>
      <c r="T163" s="3"/>
    </row>
    <row r="164" spans="1:20" ht="31.5" x14ac:dyDescent="0.25">
      <c r="A164" s="1"/>
      <c r="B164" s="24">
        <v>17</v>
      </c>
      <c r="C164" s="41" t="s">
        <v>140</v>
      </c>
      <c r="D164" s="3" t="s">
        <v>402</v>
      </c>
      <c r="E164" s="4">
        <v>1.5189999999999999</v>
      </c>
      <c r="F164" s="25">
        <v>1</v>
      </c>
      <c r="G164" s="25">
        <v>1.0369999999999999</v>
      </c>
      <c r="H164" s="98">
        <v>1.0004467449866816</v>
      </c>
      <c r="I164" s="7"/>
      <c r="J164" s="5"/>
      <c r="K164" s="3">
        <v>1</v>
      </c>
      <c r="L164" s="5">
        <f t="shared" si="31"/>
        <v>1939153</v>
      </c>
      <c r="M164" s="3"/>
      <c r="N164" s="5"/>
      <c r="O164" s="3"/>
      <c r="P164" s="5"/>
      <c r="Q164" s="3"/>
      <c r="R164" s="6"/>
      <c r="S164" s="7"/>
      <c r="T164" s="3"/>
    </row>
    <row r="165" spans="1:20" ht="31.5" x14ac:dyDescent="0.25">
      <c r="A165" s="1"/>
      <c r="B165" s="62">
        <v>18</v>
      </c>
      <c r="C165" s="41" t="s">
        <v>137</v>
      </c>
      <c r="D165" s="3" t="s">
        <v>402</v>
      </c>
      <c r="E165" s="4">
        <v>1.5189999999999999</v>
      </c>
      <c r="F165" s="25">
        <v>1</v>
      </c>
      <c r="G165" s="25">
        <v>1.0369999999999999</v>
      </c>
      <c r="H165" s="98">
        <v>1.000690424070326</v>
      </c>
      <c r="I165" s="7"/>
      <c r="J165" s="5"/>
      <c r="K165" s="3">
        <v>1</v>
      </c>
      <c r="L165" s="5">
        <f t="shared" si="31"/>
        <v>1939626</v>
      </c>
      <c r="M165" s="3"/>
      <c r="N165" s="5"/>
      <c r="O165" s="3"/>
      <c r="P165" s="5"/>
      <c r="Q165" s="3"/>
      <c r="R165" s="6"/>
      <c r="S165" s="7"/>
      <c r="T165" s="3"/>
    </row>
    <row r="166" spans="1:20" ht="31.5" x14ac:dyDescent="0.25">
      <c r="A166" s="1"/>
      <c r="B166" s="24">
        <v>19</v>
      </c>
      <c r="C166" s="41" t="s">
        <v>159</v>
      </c>
      <c r="D166" s="3" t="s">
        <v>402</v>
      </c>
      <c r="E166" s="4">
        <v>1.5189999999999999</v>
      </c>
      <c r="F166" s="25">
        <v>1</v>
      </c>
      <c r="G166" s="25">
        <v>1.0369999999999999</v>
      </c>
      <c r="H166" s="98">
        <v>1.0007716504315409</v>
      </c>
      <c r="I166" s="7"/>
      <c r="J166" s="5"/>
      <c r="K166" s="3">
        <v>1</v>
      </c>
      <c r="L166" s="5">
        <f t="shared" si="31"/>
        <v>1939783</v>
      </c>
      <c r="M166" s="3"/>
      <c r="N166" s="5"/>
      <c r="O166" s="3"/>
      <c r="P166" s="5"/>
      <c r="Q166" s="3"/>
      <c r="R166" s="6"/>
      <c r="S166" s="7"/>
      <c r="T166" s="3"/>
    </row>
    <row r="167" spans="1:20" x14ac:dyDescent="0.25">
      <c r="A167" s="1"/>
      <c r="B167" s="62">
        <v>20</v>
      </c>
      <c r="C167" s="41" t="s">
        <v>144</v>
      </c>
      <c r="D167" s="3" t="s">
        <v>402</v>
      </c>
      <c r="E167" s="4">
        <v>1.5189999999999999</v>
      </c>
      <c r="F167" s="25">
        <v>1</v>
      </c>
      <c r="G167" s="25">
        <v>1.0369999999999999</v>
      </c>
      <c r="H167" s="98">
        <v>1.0006498108897186</v>
      </c>
      <c r="I167" s="7"/>
      <c r="J167" s="5"/>
      <c r="K167" s="3">
        <v>1</v>
      </c>
      <c r="L167" s="5">
        <f t="shared" si="31"/>
        <v>1939547</v>
      </c>
      <c r="M167" s="3"/>
      <c r="N167" s="5"/>
      <c r="O167" s="3"/>
      <c r="P167" s="5"/>
      <c r="Q167" s="3"/>
      <c r="R167" s="6"/>
      <c r="S167" s="7"/>
      <c r="T167" s="3"/>
    </row>
    <row r="168" spans="1:20" x14ac:dyDescent="0.25">
      <c r="A168" s="1"/>
      <c r="B168" s="24">
        <v>21</v>
      </c>
      <c r="C168" s="41" t="s">
        <v>134</v>
      </c>
      <c r="D168" s="3" t="s">
        <v>402</v>
      </c>
      <c r="E168" s="4">
        <v>1.5189999999999999</v>
      </c>
      <c r="F168" s="25">
        <v>1</v>
      </c>
      <c r="G168" s="25">
        <v>1.0369999999999999</v>
      </c>
      <c r="H168" s="98">
        <v>1.0008122636121484</v>
      </c>
      <c r="I168" s="7"/>
      <c r="J168" s="5"/>
      <c r="K168" s="3">
        <v>1</v>
      </c>
      <c r="L168" s="5">
        <f t="shared" si="31"/>
        <v>1939862</v>
      </c>
      <c r="M168" s="3"/>
      <c r="N168" s="5"/>
      <c r="O168" s="3"/>
      <c r="P168" s="5"/>
      <c r="Q168" s="3"/>
      <c r="R168" s="6"/>
      <c r="S168" s="7"/>
      <c r="T168" s="3"/>
    </row>
    <row r="169" spans="1:20" ht="31.5" x14ac:dyDescent="0.25">
      <c r="A169" s="1"/>
      <c r="B169" s="62">
        <v>22</v>
      </c>
      <c r="C169" s="41" t="s">
        <v>141</v>
      </c>
      <c r="D169" s="3" t="s">
        <v>402</v>
      </c>
      <c r="E169" s="4">
        <v>1.5189999999999999</v>
      </c>
      <c r="F169" s="25">
        <v>1</v>
      </c>
      <c r="G169" s="25">
        <v>1.0369999999999999</v>
      </c>
      <c r="H169" s="98">
        <v>1.0011168624667037</v>
      </c>
      <c r="I169" s="7"/>
      <c r="J169" s="5"/>
      <c r="K169" s="3">
        <v>1</v>
      </c>
      <c r="L169" s="5">
        <f t="shared" si="31"/>
        <v>1940452</v>
      </c>
      <c r="M169" s="3"/>
      <c r="N169" s="5"/>
      <c r="O169" s="3"/>
      <c r="P169" s="5"/>
      <c r="Q169" s="3"/>
      <c r="R169" s="6"/>
      <c r="S169" s="7"/>
      <c r="T169" s="3"/>
    </row>
    <row r="170" spans="1:20" ht="31.5" x14ac:dyDescent="0.25">
      <c r="A170" s="1"/>
      <c r="B170" s="24">
        <v>23</v>
      </c>
      <c r="C170" s="41" t="s">
        <v>149</v>
      </c>
      <c r="D170" s="3" t="s">
        <v>402</v>
      </c>
      <c r="E170" s="4">
        <v>1.5189999999999999</v>
      </c>
      <c r="F170" s="25">
        <v>1</v>
      </c>
      <c r="G170" s="25">
        <v>1.0369999999999999</v>
      </c>
      <c r="H170" s="98">
        <v>1.0008731833830595</v>
      </c>
      <c r="I170" s="7"/>
      <c r="J170" s="5"/>
      <c r="K170" s="3">
        <v>1</v>
      </c>
      <c r="L170" s="5">
        <f t="shared" si="31"/>
        <v>1939980</v>
      </c>
      <c r="M170" s="3"/>
      <c r="N170" s="5"/>
      <c r="O170" s="3"/>
      <c r="P170" s="5"/>
      <c r="Q170" s="3"/>
      <c r="R170" s="6"/>
      <c r="S170" s="7"/>
      <c r="T170" s="3"/>
    </row>
    <row r="171" spans="1:20" ht="31.5" x14ac:dyDescent="0.25">
      <c r="A171" s="1"/>
      <c r="B171" s="62">
        <v>24</v>
      </c>
      <c r="C171" s="41" t="s">
        <v>157</v>
      </c>
      <c r="D171" s="3" t="s">
        <v>402</v>
      </c>
      <c r="E171" s="4">
        <v>1.5189999999999999</v>
      </c>
      <c r="F171" s="25">
        <v>1</v>
      </c>
      <c r="G171" s="25">
        <v>1.0369999999999999</v>
      </c>
      <c r="H171" s="98">
        <v>1.0009137965636667</v>
      </c>
      <c r="I171" s="7"/>
      <c r="J171" s="5"/>
      <c r="K171" s="3">
        <v>1</v>
      </c>
      <c r="L171" s="5">
        <f t="shared" si="31"/>
        <v>1940058</v>
      </c>
      <c r="M171" s="3"/>
      <c r="N171" s="5"/>
      <c r="O171" s="3"/>
      <c r="P171" s="5"/>
      <c r="Q171" s="3"/>
      <c r="R171" s="6"/>
      <c r="S171" s="7"/>
      <c r="T171" s="3"/>
    </row>
    <row r="172" spans="1:20" ht="31.5" x14ac:dyDescent="0.25">
      <c r="A172" s="1"/>
      <c r="B172" s="24">
        <v>25</v>
      </c>
      <c r="C172" s="41" t="s">
        <v>153</v>
      </c>
      <c r="D172" s="3" t="s">
        <v>402</v>
      </c>
      <c r="E172" s="4">
        <v>1.5189999999999999</v>
      </c>
      <c r="F172" s="25">
        <v>1</v>
      </c>
      <c r="G172" s="25">
        <v>1.0369999999999999</v>
      </c>
      <c r="H172" s="98">
        <v>1.0016245272242965</v>
      </c>
      <c r="I172" s="7"/>
      <c r="J172" s="5"/>
      <c r="K172" s="3">
        <v>1</v>
      </c>
      <c r="L172" s="5">
        <f t="shared" si="31"/>
        <v>1941436</v>
      </c>
      <c r="M172" s="3"/>
      <c r="N172" s="5"/>
      <c r="O172" s="3"/>
      <c r="P172" s="5"/>
      <c r="Q172" s="3"/>
      <c r="R172" s="6"/>
      <c r="S172" s="7"/>
      <c r="T172" s="3"/>
    </row>
    <row r="173" spans="1:20" ht="31.5" x14ac:dyDescent="0.25">
      <c r="A173" s="1"/>
      <c r="B173" s="62">
        <v>26</v>
      </c>
      <c r="C173" s="41" t="s">
        <v>148</v>
      </c>
      <c r="D173" s="3" t="s">
        <v>402</v>
      </c>
      <c r="E173" s="4">
        <v>1.5189999999999999</v>
      </c>
      <c r="F173" s="25">
        <v>1</v>
      </c>
      <c r="G173" s="25">
        <v>1.0369999999999999</v>
      </c>
      <c r="H173" s="98">
        <v>1.0015636074533854</v>
      </c>
      <c r="I173" s="7"/>
      <c r="J173" s="5"/>
      <c r="K173" s="3">
        <v>1</v>
      </c>
      <c r="L173" s="5">
        <f t="shared" si="31"/>
        <v>1941318</v>
      </c>
      <c r="M173" s="3"/>
      <c r="N173" s="5"/>
      <c r="O173" s="3"/>
      <c r="P173" s="5"/>
      <c r="Q173" s="3"/>
      <c r="R173" s="6"/>
      <c r="S173" s="7"/>
      <c r="T173" s="3"/>
    </row>
    <row r="174" spans="1:20" x14ac:dyDescent="0.25">
      <c r="A174" s="1"/>
      <c r="B174" s="24">
        <v>27</v>
      </c>
      <c r="C174" s="41" t="s">
        <v>139</v>
      </c>
      <c r="D174" s="3" t="s">
        <v>402</v>
      </c>
      <c r="E174" s="4">
        <v>1.5189999999999999</v>
      </c>
      <c r="F174" s="25">
        <v>1</v>
      </c>
      <c r="G174" s="25">
        <v>1.0369999999999999</v>
      </c>
      <c r="H174" s="98">
        <v>1.0013199283697409</v>
      </c>
      <c r="I174" s="7"/>
      <c r="J174" s="5"/>
      <c r="K174" s="3">
        <v>1</v>
      </c>
      <c r="L174" s="5">
        <f t="shared" si="31"/>
        <v>1940846</v>
      </c>
      <c r="M174" s="3"/>
      <c r="N174" s="5"/>
      <c r="O174" s="3"/>
      <c r="P174" s="5"/>
      <c r="Q174" s="3"/>
      <c r="R174" s="6"/>
      <c r="S174" s="7"/>
      <c r="T174" s="3"/>
    </row>
    <row r="175" spans="1:20" ht="31.5" x14ac:dyDescent="0.25">
      <c r="A175" s="1"/>
      <c r="B175" s="62">
        <v>28</v>
      </c>
      <c r="C175" s="41" t="s">
        <v>132</v>
      </c>
      <c r="D175" s="3" t="s">
        <v>402</v>
      </c>
      <c r="E175" s="4">
        <v>1.5189999999999999</v>
      </c>
      <c r="F175" s="25">
        <v>1</v>
      </c>
      <c r="G175" s="25">
        <v>1.0369999999999999</v>
      </c>
      <c r="H175" s="98">
        <v>1.0015433008630816</v>
      </c>
      <c r="I175" s="7"/>
      <c r="J175" s="5"/>
      <c r="K175" s="3">
        <v>1</v>
      </c>
      <c r="L175" s="5">
        <f t="shared" si="31"/>
        <v>1941279</v>
      </c>
      <c r="M175" s="3"/>
      <c r="N175" s="5"/>
      <c r="O175" s="3"/>
      <c r="P175" s="5"/>
      <c r="Q175" s="3"/>
      <c r="R175" s="6"/>
      <c r="S175" s="7"/>
      <c r="T175" s="3"/>
    </row>
    <row r="176" spans="1:20" ht="31.5" x14ac:dyDescent="0.25">
      <c r="A176" s="1"/>
      <c r="B176" s="24">
        <v>29</v>
      </c>
      <c r="C176" s="41" t="s">
        <v>131</v>
      </c>
      <c r="D176" s="3" t="s">
        <v>402</v>
      </c>
      <c r="E176" s="4">
        <v>1.5189999999999999</v>
      </c>
      <c r="F176" s="25">
        <v>1</v>
      </c>
      <c r="G176" s="25">
        <v>1.0369999999999999</v>
      </c>
      <c r="H176" s="98">
        <v>1.00290384241343</v>
      </c>
      <c r="I176" s="7"/>
      <c r="J176" s="5"/>
      <c r="K176" s="3">
        <v>1</v>
      </c>
      <c r="L176" s="5">
        <f t="shared" si="31"/>
        <v>1943916</v>
      </c>
      <c r="M176" s="3"/>
      <c r="N176" s="5"/>
      <c r="O176" s="3"/>
      <c r="P176" s="5"/>
      <c r="Q176" s="3"/>
      <c r="R176" s="6"/>
      <c r="S176" s="7"/>
      <c r="T176" s="3"/>
    </row>
    <row r="177" spans="1:20" s="28" customFormat="1" ht="47.25" customHeight="1" x14ac:dyDescent="0.25">
      <c r="A177" s="44">
        <v>12</v>
      </c>
      <c r="B177" s="113" t="s">
        <v>204</v>
      </c>
      <c r="C177" s="114"/>
      <c r="D177" s="45"/>
      <c r="E177" s="4"/>
      <c r="F177" s="25"/>
      <c r="G177" s="25"/>
      <c r="H177" s="98"/>
      <c r="I177" s="45">
        <f>I179+I180+I181+I182+I183+I184+I185+I186+I187+I188+I189+I190+I191+I192</f>
        <v>2</v>
      </c>
      <c r="J177" s="36">
        <f>J179+J180+J181+J182+J183+J184+J185+J186+J187+J188+J189+J190+J191+J192</f>
        <v>2782245</v>
      </c>
      <c r="K177" s="45">
        <f t="shared" ref="K177:R177" si="32">K179+K180+K181+K182+K183+K184+K185+K186+K187+K188+K189+K190+K191+K192</f>
        <v>12</v>
      </c>
      <c r="L177" s="36">
        <f t="shared" si="32"/>
        <v>22273629</v>
      </c>
      <c r="M177" s="45">
        <f t="shared" si="32"/>
        <v>0</v>
      </c>
      <c r="N177" s="36">
        <f t="shared" si="32"/>
        <v>0</v>
      </c>
      <c r="O177" s="45">
        <f t="shared" si="32"/>
        <v>0</v>
      </c>
      <c r="P177" s="36">
        <f t="shared" si="32"/>
        <v>0</v>
      </c>
      <c r="Q177" s="45">
        <f t="shared" si="32"/>
        <v>0</v>
      </c>
      <c r="R177" s="36">
        <f t="shared" si="32"/>
        <v>0</v>
      </c>
      <c r="S177" s="26">
        <f>I177+K177+M177+O177+Q177</f>
        <v>14</v>
      </c>
      <c r="T177" s="22">
        <f>J177+L177+N177+P177+R177</f>
        <v>25055874</v>
      </c>
    </row>
    <row r="178" spans="1:20" s="39" customFormat="1" x14ac:dyDescent="0.25">
      <c r="A178" s="46"/>
      <c r="B178" s="30"/>
      <c r="C178" s="31"/>
      <c r="D178" s="49"/>
      <c r="E178" s="4">
        <v>1.4530000000000001</v>
      </c>
      <c r="F178" s="25">
        <v>1</v>
      </c>
      <c r="G178" s="25">
        <v>1.0369999999999999</v>
      </c>
      <c r="H178" s="98"/>
      <c r="I178" s="49"/>
      <c r="J178" s="34">
        <f>ROUND($J$7*E178*F178*G178,0)</f>
        <v>1390552</v>
      </c>
      <c r="K178" s="35"/>
      <c r="L178" s="34">
        <f>ROUND($L$7*E178*F178*G178,0)</f>
        <v>1854069</v>
      </c>
      <c r="M178" s="32"/>
      <c r="N178" s="34">
        <f>ROUND($N$7*E178*F178*G178,0)</f>
        <v>3707988</v>
      </c>
      <c r="O178" s="35"/>
      <c r="P178" s="36">
        <f>ROUND($P$7*E178*F178*G178,0)</f>
        <v>4380305</v>
      </c>
      <c r="Q178" s="32"/>
      <c r="R178" s="34">
        <f>ROUND($R$7*E178*F178*G178,0)</f>
        <v>4919082</v>
      </c>
      <c r="S178" s="37"/>
      <c r="T178" s="38"/>
    </row>
    <row r="179" spans="1:20" ht="31.5" x14ac:dyDescent="0.25">
      <c r="A179" s="1"/>
      <c r="B179" s="97">
        <v>1</v>
      </c>
      <c r="C179" s="40" t="s">
        <v>448</v>
      </c>
      <c r="D179" s="3" t="s">
        <v>402</v>
      </c>
      <c r="E179" s="4">
        <v>1.4530000000000001</v>
      </c>
      <c r="F179" s="25">
        <v>1</v>
      </c>
      <c r="G179" s="25">
        <v>1.0369999999999999</v>
      </c>
      <c r="H179" s="98">
        <v>1.0004811902036026</v>
      </c>
      <c r="I179" s="7">
        <v>1</v>
      </c>
      <c r="J179" s="5">
        <f t="shared" ref="J179" si="33">ROUND($J$7*E179*F179*G179*H179,0)</f>
        <v>1391221</v>
      </c>
      <c r="K179" s="3"/>
      <c r="L179" s="5"/>
      <c r="M179" s="3"/>
      <c r="N179" s="5"/>
      <c r="O179" s="3"/>
      <c r="P179" s="5"/>
      <c r="Q179" s="3"/>
      <c r="R179" s="6"/>
      <c r="S179" s="7"/>
      <c r="T179" s="3"/>
    </row>
    <row r="180" spans="1:20" ht="31.5" x14ac:dyDescent="0.25">
      <c r="A180" s="1"/>
      <c r="B180" s="62">
        <v>2</v>
      </c>
      <c r="C180" s="41" t="s">
        <v>449</v>
      </c>
      <c r="D180" s="3" t="s">
        <v>402</v>
      </c>
      <c r="E180" s="4">
        <v>1.4530000000000001</v>
      </c>
      <c r="F180" s="25">
        <v>1</v>
      </c>
      <c r="G180" s="25">
        <v>1.0369999999999999</v>
      </c>
      <c r="H180" s="98">
        <v>1.0009977622192054</v>
      </c>
      <c r="I180" s="7"/>
      <c r="J180" s="5"/>
      <c r="K180" s="3">
        <v>1</v>
      </c>
      <c r="L180" s="5">
        <f t="shared" ref="L180:L191" si="34">ROUND($L$7*E180*F180*G180*H180,0)</f>
        <v>1855919</v>
      </c>
      <c r="M180" s="3"/>
      <c r="N180" s="5"/>
      <c r="O180" s="3"/>
      <c r="P180" s="5"/>
      <c r="Q180" s="3"/>
      <c r="R180" s="6"/>
      <c r="S180" s="7"/>
      <c r="T180" s="3"/>
    </row>
    <row r="181" spans="1:20" ht="31.5" x14ac:dyDescent="0.25">
      <c r="A181" s="1"/>
      <c r="B181" s="97">
        <v>3</v>
      </c>
      <c r="C181" s="41" t="s">
        <v>450</v>
      </c>
      <c r="D181" s="3" t="s">
        <v>402</v>
      </c>
      <c r="E181" s="4">
        <v>1.4530000000000001</v>
      </c>
      <c r="F181" s="25">
        <v>1</v>
      </c>
      <c r="G181" s="25">
        <v>1.0369999999999999</v>
      </c>
      <c r="H181" s="98">
        <v>1.0010189912025929</v>
      </c>
      <c r="I181" s="7"/>
      <c r="J181" s="5"/>
      <c r="K181" s="3">
        <v>1</v>
      </c>
      <c r="L181" s="5">
        <f t="shared" si="34"/>
        <v>1855959</v>
      </c>
      <c r="M181" s="3"/>
      <c r="N181" s="5"/>
      <c r="O181" s="3"/>
      <c r="P181" s="5"/>
      <c r="Q181" s="3"/>
      <c r="R181" s="6"/>
      <c r="S181" s="7"/>
      <c r="T181" s="3"/>
    </row>
    <row r="182" spans="1:20" ht="31.5" x14ac:dyDescent="0.25">
      <c r="A182" s="1"/>
      <c r="B182" s="62">
        <v>4</v>
      </c>
      <c r="C182" s="41" t="s">
        <v>451</v>
      </c>
      <c r="D182" s="3" t="s">
        <v>402</v>
      </c>
      <c r="E182" s="4">
        <v>1.4530000000000001</v>
      </c>
      <c r="F182" s="25">
        <v>1</v>
      </c>
      <c r="G182" s="25">
        <v>1.0369999999999999</v>
      </c>
      <c r="H182" s="98">
        <v>1.0004245796677471</v>
      </c>
      <c r="I182" s="7"/>
      <c r="J182" s="5"/>
      <c r="K182" s="3">
        <v>1</v>
      </c>
      <c r="L182" s="5">
        <f t="shared" si="34"/>
        <v>1854857</v>
      </c>
      <c r="M182" s="3"/>
      <c r="N182" s="5"/>
      <c r="O182" s="3"/>
      <c r="P182" s="5"/>
      <c r="Q182" s="3"/>
      <c r="R182" s="6"/>
      <c r="S182" s="7"/>
      <c r="T182" s="3"/>
    </row>
    <row r="183" spans="1:20" ht="31.5" x14ac:dyDescent="0.25">
      <c r="A183" s="1"/>
      <c r="B183" s="97">
        <v>5</v>
      </c>
      <c r="C183" s="41" t="s">
        <v>452</v>
      </c>
      <c r="D183" s="3" t="s">
        <v>402</v>
      </c>
      <c r="E183" s="4">
        <v>1.4530000000000001</v>
      </c>
      <c r="F183" s="25">
        <v>1</v>
      </c>
      <c r="G183" s="25">
        <v>1.0369999999999999</v>
      </c>
      <c r="H183" s="98">
        <v>1.0019742954550235</v>
      </c>
      <c r="I183" s="7"/>
      <c r="J183" s="5"/>
      <c r="K183" s="3">
        <v>1</v>
      </c>
      <c r="L183" s="5">
        <f t="shared" si="34"/>
        <v>1857730</v>
      </c>
      <c r="M183" s="3"/>
      <c r="N183" s="5"/>
      <c r="O183" s="3"/>
      <c r="P183" s="5"/>
      <c r="Q183" s="3"/>
      <c r="R183" s="6"/>
      <c r="S183" s="7"/>
      <c r="T183" s="3"/>
    </row>
    <row r="184" spans="1:20" ht="31.5" x14ac:dyDescent="0.25">
      <c r="A184" s="1"/>
      <c r="B184" s="62">
        <v>6</v>
      </c>
      <c r="C184" s="41" t="s">
        <v>453</v>
      </c>
      <c r="D184" s="3" t="s">
        <v>402</v>
      </c>
      <c r="E184" s="4">
        <v>1.4530000000000001</v>
      </c>
      <c r="F184" s="25">
        <v>1</v>
      </c>
      <c r="G184" s="25">
        <v>1.0369999999999999</v>
      </c>
      <c r="H184" s="98">
        <v>1</v>
      </c>
      <c r="I184" s="7"/>
      <c r="J184" s="5"/>
      <c r="K184" s="3">
        <v>1</v>
      </c>
      <c r="L184" s="5">
        <f t="shared" si="34"/>
        <v>1854069</v>
      </c>
      <c r="M184" s="3"/>
      <c r="N184" s="5"/>
      <c r="O184" s="3"/>
      <c r="P184" s="5"/>
      <c r="Q184" s="3"/>
      <c r="R184" s="6"/>
      <c r="S184" s="7"/>
      <c r="T184" s="3"/>
    </row>
    <row r="185" spans="1:20" ht="31.5" x14ac:dyDescent="0.25">
      <c r="A185" s="1"/>
      <c r="B185" s="97">
        <v>7</v>
      </c>
      <c r="C185" s="42" t="s">
        <v>454</v>
      </c>
      <c r="D185" s="3" t="s">
        <v>402</v>
      </c>
      <c r="E185" s="4">
        <v>1.4530000000000001</v>
      </c>
      <c r="F185" s="25">
        <v>1</v>
      </c>
      <c r="G185" s="25">
        <v>1.0369999999999999</v>
      </c>
      <c r="H185" s="98">
        <v>1.0019106085048615</v>
      </c>
      <c r="I185" s="7"/>
      <c r="J185" s="5"/>
      <c r="K185" s="3">
        <v>1</v>
      </c>
      <c r="L185" s="5">
        <f t="shared" si="34"/>
        <v>1857612</v>
      </c>
      <c r="M185" s="3"/>
      <c r="N185" s="5"/>
      <c r="O185" s="3"/>
      <c r="P185" s="5"/>
      <c r="Q185" s="3"/>
      <c r="R185" s="6"/>
      <c r="S185" s="7"/>
      <c r="T185" s="3"/>
    </row>
    <row r="186" spans="1:20" ht="31.5" x14ac:dyDescent="0.25">
      <c r="A186" s="1"/>
      <c r="B186" s="62">
        <v>8</v>
      </c>
      <c r="C186" s="41" t="s">
        <v>461</v>
      </c>
      <c r="D186" s="3" t="s">
        <v>402</v>
      </c>
      <c r="E186" s="4">
        <v>1.4530000000000001</v>
      </c>
      <c r="F186" s="25">
        <v>1</v>
      </c>
      <c r="G186" s="25">
        <v>1.0369999999999999</v>
      </c>
      <c r="H186" s="98">
        <v>1.0019318374882489</v>
      </c>
      <c r="I186" s="7"/>
      <c r="J186" s="5"/>
      <c r="K186" s="3">
        <v>1</v>
      </c>
      <c r="L186" s="5">
        <f t="shared" si="34"/>
        <v>1857651</v>
      </c>
      <c r="M186" s="3"/>
      <c r="N186" s="5"/>
      <c r="O186" s="3"/>
      <c r="P186" s="5"/>
      <c r="Q186" s="3"/>
      <c r="R186" s="6"/>
      <c r="S186" s="7"/>
      <c r="T186" s="3"/>
    </row>
    <row r="187" spans="1:20" ht="31.5" x14ac:dyDescent="0.25">
      <c r="A187" s="1"/>
      <c r="B187" s="97">
        <v>9</v>
      </c>
      <c r="C187" s="41" t="s">
        <v>460</v>
      </c>
      <c r="D187" s="3" t="s">
        <v>402</v>
      </c>
      <c r="E187" s="4">
        <v>1.4530000000000001</v>
      </c>
      <c r="F187" s="25">
        <v>1</v>
      </c>
      <c r="G187" s="25">
        <v>1.0369999999999999</v>
      </c>
      <c r="H187" s="98">
        <v>1.0004458086511343</v>
      </c>
      <c r="I187" s="7"/>
      <c r="J187" s="5"/>
      <c r="K187" s="3">
        <v>1</v>
      </c>
      <c r="L187" s="5">
        <f t="shared" si="34"/>
        <v>1854896</v>
      </c>
      <c r="M187" s="11"/>
      <c r="N187" s="10"/>
      <c r="O187" s="11"/>
      <c r="P187" s="10"/>
      <c r="Q187" s="11"/>
      <c r="R187" s="52"/>
      <c r="S187" s="7"/>
      <c r="T187" s="3"/>
    </row>
    <row r="188" spans="1:20" ht="31.5" x14ac:dyDescent="0.25">
      <c r="A188" s="1"/>
      <c r="B188" s="62">
        <v>10</v>
      </c>
      <c r="C188" s="41" t="s">
        <v>459</v>
      </c>
      <c r="D188" s="3" t="s">
        <v>402</v>
      </c>
      <c r="E188" s="4">
        <v>1.4530000000000001</v>
      </c>
      <c r="F188" s="25">
        <v>1</v>
      </c>
      <c r="G188" s="25">
        <v>1.0369999999999999</v>
      </c>
      <c r="H188" s="98">
        <v>1.0006793274683952</v>
      </c>
      <c r="I188" s="9"/>
      <c r="J188" s="10"/>
      <c r="K188" s="3">
        <v>1</v>
      </c>
      <c r="L188" s="5">
        <f t="shared" si="34"/>
        <v>1855329</v>
      </c>
      <c r="M188" s="11"/>
      <c r="N188" s="10"/>
      <c r="O188" s="11"/>
      <c r="P188" s="10"/>
      <c r="Q188" s="11"/>
      <c r="R188" s="52"/>
      <c r="S188" s="7"/>
      <c r="T188" s="3"/>
    </row>
    <row r="189" spans="1:20" ht="31.5" x14ac:dyDescent="0.25">
      <c r="A189" s="1"/>
      <c r="B189" s="97">
        <v>11</v>
      </c>
      <c r="C189" s="41" t="s">
        <v>458</v>
      </c>
      <c r="D189" s="3" t="s">
        <v>402</v>
      </c>
      <c r="E189" s="4">
        <v>1.4530000000000001</v>
      </c>
      <c r="F189" s="25">
        <v>1</v>
      </c>
      <c r="G189" s="25">
        <v>1.0369999999999999</v>
      </c>
      <c r="H189" s="98">
        <v>1.0028234547905175</v>
      </c>
      <c r="I189" s="9"/>
      <c r="J189" s="10"/>
      <c r="K189" s="3">
        <v>1</v>
      </c>
      <c r="L189" s="5">
        <f t="shared" si="34"/>
        <v>1859304</v>
      </c>
      <c r="M189" s="11"/>
      <c r="N189" s="10"/>
      <c r="O189" s="11"/>
      <c r="P189" s="10"/>
      <c r="Q189" s="11"/>
      <c r="R189" s="52"/>
      <c r="S189" s="7"/>
      <c r="T189" s="3"/>
    </row>
    <row r="190" spans="1:20" ht="31.5" x14ac:dyDescent="0.25">
      <c r="A190" s="1"/>
      <c r="B190" s="62">
        <v>12</v>
      </c>
      <c r="C190" s="41" t="s">
        <v>457</v>
      </c>
      <c r="D190" s="3" t="s">
        <v>402</v>
      </c>
      <c r="E190" s="4">
        <v>1.4530000000000001</v>
      </c>
      <c r="F190" s="25">
        <v>1</v>
      </c>
      <c r="G190" s="25">
        <v>1.0369999999999999</v>
      </c>
      <c r="H190" s="98">
        <v>1.0007642434019446</v>
      </c>
      <c r="I190" s="9"/>
      <c r="J190" s="10"/>
      <c r="K190" s="3">
        <v>1</v>
      </c>
      <c r="L190" s="5">
        <f t="shared" si="34"/>
        <v>1855486</v>
      </c>
      <c r="M190" s="11"/>
      <c r="N190" s="10"/>
      <c r="O190" s="11"/>
      <c r="P190" s="10"/>
      <c r="Q190" s="11"/>
      <c r="R190" s="52"/>
      <c r="S190" s="7"/>
      <c r="T190" s="3"/>
    </row>
    <row r="191" spans="1:20" ht="31.5" x14ac:dyDescent="0.25">
      <c r="A191" s="1"/>
      <c r="B191" s="97">
        <v>13</v>
      </c>
      <c r="C191" s="41" t="s">
        <v>456</v>
      </c>
      <c r="D191" s="3" t="s">
        <v>402</v>
      </c>
      <c r="E191" s="4">
        <v>1.4530000000000001</v>
      </c>
      <c r="F191" s="25">
        <v>1</v>
      </c>
      <c r="G191" s="25">
        <v>1.0369999999999999</v>
      </c>
      <c r="H191" s="98">
        <v>1.0004033506843597</v>
      </c>
      <c r="I191" s="9"/>
      <c r="J191" s="10"/>
      <c r="K191" s="3">
        <v>1</v>
      </c>
      <c r="L191" s="5">
        <f t="shared" si="34"/>
        <v>1854817</v>
      </c>
      <c r="M191" s="11"/>
      <c r="N191" s="10"/>
      <c r="O191" s="11"/>
      <c r="P191" s="10"/>
      <c r="Q191" s="11"/>
      <c r="R191" s="52"/>
      <c r="S191" s="7"/>
      <c r="T191" s="3"/>
    </row>
    <row r="192" spans="1:20" ht="31.5" x14ac:dyDescent="0.25">
      <c r="A192" s="1"/>
      <c r="B192" s="62">
        <v>14</v>
      </c>
      <c r="C192" s="41" t="s">
        <v>455</v>
      </c>
      <c r="D192" s="3" t="s">
        <v>402</v>
      </c>
      <c r="E192" s="4">
        <v>1.4530000000000001</v>
      </c>
      <c r="F192" s="25">
        <v>1</v>
      </c>
      <c r="G192" s="25">
        <v>1.0369999999999999</v>
      </c>
      <c r="H192" s="98">
        <v>1.0003396636731312</v>
      </c>
      <c r="I192" s="3">
        <v>1</v>
      </c>
      <c r="J192" s="5">
        <f t="shared" ref="J192" si="35">ROUND($J$7*E192*F192*G192*H192,0)</f>
        <v>1391024</v>
      </c>
      <c r="K192" s="3"/>
      <c r="L192" s="5"/>
      <c r="M192" s="11"/>
      <c r="N192" s="10"/>
      <c r="O192" s="11"/>
      <c r="P192" s="10"/>
      <c r="Q192" s="11"/>
      <c r="R192" s="52"/>
      <c r="S192" s="7"/>
      <c r="T192" s="3"/>
    </row>
    <row r="193" spans="1:20" s="28" customFormat="1" ht="51" customHeight="1" x14ac:dyDescent="0.25">
      <c r="A193" s="44">
        <v>13</v>
      </c>
      <c r="B193" s="120" t="s">
        <v>205</v>
      </c>
      <c r="C193" s="121"/>
      <c r="D193" s="45"/>
      <c r="E193" s="4"/>
      <c r="F193" s="25"/>
      <c r="G193" s="25"/>
      <c r="H193" s="98"/>
      <c r="I193" s="45">
        <f>I195+I196+I197+I198+I199+I200+I201+I202+I203+I204</f>
        <v>1</v>
      </c>
      <c r="J193" s="36">
        <f>J195+J196+J197+J198+J199+J200+J201+J202+J203+J204</f>
        <v>1454869</v>
      </c>
      <c r="K193" s="45">
        <f t="shared" ref="K193:R193" si="36">K195+K196+K197+K198+K199+K200+K201+K202+K203+K204</f>
        <v>9</v>
      </c>
      <c r="L193" s="36">
        <f t="shared" si="36"/>
        <v>17476970</v>
      </c>
      <c r="M193" s="45">
        <f t="shared" si="36"/>
        <v>0</v>
      </c>
      <c r="N193" s="36">
        <f t="shared" si="36"/>
        <v>0</v>
      </c>
      <c r="O193" s="45">
        <f t="shared" si="36"/>
        <v>0</v>
      </c>
      <c r="P193" s="36">
        <f t="shared" si="36"/>
        <v>0</v>
      </c>
      <c r="Q193" s="45">
        <f t="shared" si="36"/>
        <v>0</v>
      </c>
      <c r="R193" s="36">
        <f t="shared" si="36"/>
        <v>0</v>
      </c>
      <c r="S193" s="26">
        <f>I193+K193+M193+O193+Q193</f>
        <v>10</v>
      </c>
      <c r="T193" s="22">
        <f>J193+L193+N193+P193+R193</f>
        <v>18931839</v>
      </c>
    </row>
    <row r="194" spans="1:20" s="28" customFormat="1" x14ac:dyDescent="0.25">
      <c r="A194" s="58"/>
      <c r="B194" s="63"/>
      <c r="C194" s="95"/>
      <c r="D194" s="45"/>
      <c r="E194" s="4">
        <v>1.52</v>
      </c>
      <c r="F194" s="25">
        <v>1</v>
      </c>
      <c r="G194" s="25">
        <v>1.0369999999999999</v>
      </c>
      <c r="H194" s="98"/>
      <c r="I194" s="49"/>
      <c r="J194" s="34">
        <f>ROUND($J$7*E194*F194*G194,0)</f>
        <v>1454672</v>
      </c>
      <c r="K194" s="35"/>
      <c r="L194" s="34">
        <f>ROUND($L$7*E194*F194*G194,0)</f>
        <v>1939563</v>
      </c>
      <c r="M194" s="32"/>
      <c r="N194" s="34">
        <f>ROUND($N$7*E194*F194*G194,0)</f>
        <v>3878969</v>
      </c>
      <c r="O194" s="35"/>
      <c r="P194" s="36">
        <f>ROUND($P$7*E194*F194*G194,0)</f>
        <v>4582287</v>
      </c>
      <c r="Q194" s="32"/>
      <c r="R194" s="34">
        <f>ROUND($R$7*E194*F194*G194,0)</f>
        <v>5145909</v>
      </c>
      <c r="S194" s="59"/>
      <c r="T194" s="34"/>
    </row>
    <row r="195" spans="1:20" ht="31.5" x14ac:dyDescent="0.25">
      <c r="A195" s="1"/>
      <c r="B195" s="62">
        <v>1</v>
      </c>
      <c r="C195" s="41" t="s">
        <v>429</v>
      </c>
      <c r="D195" s="3" t="s">
        <v>402</v>
      </c>
      <c r="E195" s="4">
        <v>1.52</v>
      </c>
      <c r="F195" s="25">
        <v>1</v>
      </c>
      <c r="G195" s="25">
        <v>1.0369999999999999</v>
      </c>
      <c r="H195" s="98">
        <v>1.0001352882299239</v>
      </c>
      <c r="I195" s="7">
        <v>1</v>
      </c>
      <c r="J195" s="5">
        <f t="shared" ref="J195" si="37">ROUND($J$7*E195*F195*G195*H195,0)</f>
        <v>1454869</v>
      </c>
      <c r="K195" s="3"/>
      <c r="L195" s="5"/>
      <c r="M195" s="3"/>
      <c r="N195" s="5"/>
      <c r="O195" s="3"/>
      <c r="P195" s="5"/>
      <c r="Q195" s="3"/>
      <c r="R195" s="6"/>
      <c r="S195" s="7"/>
      <c r="T195" s="3"/>
    </row>
    <row r="196" spans="1:20" ht="31.5" x14ac:dyDescent="0.25">
      <c r="A196" s="1"/>
      <c r="B196" s="62">
        <v>2</v>
      </c>
      <c r="C196" s="41" t="s">
        <v>430</v>
      </c>
      <c r="D196" s="3" t="s">
        <v>402</v>
      </c>
      <c r="E196" s="4">
        <v>1.52</v>
      </c>
      <c r="F196" s="25">
        <v>1</v>
      </c>
      <c r="G196" s="25">
        <v>1.0369999999999999</v>
      </c>
      <c r="H196" s="98">
        <v>1.000649383392032</v>
      </c>
      <c r="I196" s="7"/>
      <c r="J196" s="5"/>
      <c r="K196" s="3">
        <v>1</v>
      </c>
      <c r="L196" s="5">
        <f t="shared" ref="L196:L204" si="38">ROUND($L$7*E196*F196*G196*H196,0)</f>
        <v>1940823</v>
      </c>
      <c r="M196" s="3"/>
      <c r="N196" s="5"/>
      <c r="O196" s="3"/>
      <c r="P196" s="5"/>
      <c r="Q196" s="3"/>
      <c r="R196" s="6"/>
      <c r="S196" s="7"/>
      <c r="T196" s="3"/>
    </row>
    <row r="197" spans="1:20" ht="31.5" x14ac:dyDescent="0.25">
      <c r="A197" s="1"/>
      <c r="B197" s="62">
        <v>3</v>
      </c>
      <c r="C197" s="41" t="s">
        <v>431</v>
      </c>
      <c r="D197" s="3" t="s">
        <v>402</v>
      </c>
      <c r="E197" s="4">
        <v>1.52</v>
      </c>
      <c r="F197" s="25">
        <v>1</v>
      </c>
      <c r="G197" s="25">
        <v>1.0369999999999999</v>
      </c>
      <c r="H197" s="98">
        <v>1.000649383392032</v>
      </c>
      <c r="I197" s="7"/>
      <c r="J197" s="5"/>
      <c r="K197" s="3">
        <v>1</v>
      </c>
      <c r="L197" s="5">
        <f t="shared" si="38"/>
        <v>1940823</v>
      </c>
      <c r="M197" s="3"/>
      <c r="N197" s="5"/>
      <c r="O197" s="3"/>
      <c r="P197" s="5"/>
      <c r="Q197" s="3"/>
      <c r="R197" s="6"/>
      <c r="S197" s="7"/>
      <c r="T197" s="3"/>
    </row>
    <row r="198" spans="1:20" ht="31.5" x14ac:dyDescent="0.25">
      <c r="A198" s="1"/>
      <c r="B198" s="62">
        <v>4</v>
      </c>
      <c r="C198" s="41" t="s">
        <v>432</v>
      </c>
      <c r="D198" s="3" t="s">
        <v>402</v>
      </c>
      <c r="E198" s="4">
        <v>1.52</v>
      </c>
      <c r="F198" s="25">
        <v>1</v>
      </c>
      <c r="G198" s="25">
        <v>1.0369999999999999</v>
      </c>
      <c r="H198" s="98">
        <v>1.000669676623033</v>
      </c>
      <c r="I198" s="7"/>
      <c r="J198" s="5"/>
      <c r="K198" s="3">
        <v>1</v>
      </c>
      <c r="L198" s="5">
        <f t="shared" si="38"/>
        <v>1940862</v>
      </c>
      <c r="M198" s="3"/>
      <c r="N198" s="5"/>
      <c r="O198" s="3"/>
      <c r="P198" s="5"/>
      <c r="Q198" s="3"/>
      <c r="R198" s="6"/>
      <c r="S198" s="7"/>
      <c r="T198" s="3"/>
    </row>
    <row r="199" spans="1:20" ht="31.5" x14ac:dyDescent="0.25">
      <c r="A199" s="1"/>
      <c r="B199" s="62">
        <v>5</v>
      </c>
      <c r="C199" s="41" t="s">
        <v>433</v>
      </c>
      <c r="D199" s="3" t="s">
        <v>402</v>
      </c>
      <c r="E199" s="4">
        <v>1.52</v>
      </c>
      <c r="F199" s="25">
        <v>1</v>
      </c>
      <c r="G199" s="25">
        <v>1.0369999999999999</v>
      </c>
      <c r="H199" s="98">
        <v>1.0004667443130231</v>
      </c>
      <c r="I199" s="7"/>
      <c r="J199" s="5"/>
      <c r="K199" s="3">
        <v>1</v>
      </c>
      <c r="L199" s="5">
        <f t="shared" si="38"/>
        <v>1940469</v>
      </c>
      <c r="M199" s="3"/>
      <c r="N199" s="5"/>
      <c r="O199" s="3"/>
      <c r="P199" s="5"/>
      <c r="Q199" s="3"/>
      <c r="R199" s="6"/>
      <c r="S199" s="7"/>
      <c r="T199" s="3"/>
    </row>
    <row r="200" spans="1:20" ht="31.5" x14ac:dyDescent="0.25">
      <c r="A200" s="1"/>
      <c r="B200" s="62">
        <v>6</v>
      </c>
      <c r="C200" s="41" t="s">
        <v>434</v>
      </c>
      <c r="D200" s="3" t="s">
        <v>402</v>
      </c>
      <c r="E200" s="4">
        <v>1.52</v>
      </c>
      <c r="F200" s="25">
        <v>1</v>
      </c>
      <c r="G200" s="25">
        <v>1.0369999999999999</v>
      </c>
      <c r="H200" s="98">
        <v>1.000568210468028</v>
      </c>
      <c r="I200" s="7"/>
      <c r="J200" s="5"/>
      <c r="K200" s="3">
        <v>1</v>
      </c>
      <c r="L200" s="5">
        <f t="shared" si="38"/>
        <v>1940665</v>
      </c>
      <c r="M200" s="3"/>
      <c r="N200" s="5"/>
      <c r="O200" s="3"/>
      <c r="P200" s="5"/>
      <c r="Q200" s="3"/>
      <c r="R200" s="6"/>
      <c r="S200" s="7"/>
      <c r="T200" s="3"/>
    </row>
    <row r="201" spans="1:20" ht="31.5" x14ac:dyDescent="0.25">
      <c r="A201" s="1"/>
      <c r="B201" s="62">
        <v>7</v>
      </c>
      <c r="C201" s="41" t="s">
        <v>435</v>
      </c>
      <c r="D201" s="3" t="s">
        <v>402</v>
      </c>
      <c r="E201" s="4">
        <v>1.52</v>
      </c>
      <c r="F201" s="25">
        <v>1</v>
      </c>
      <c r="G201" s="25">
        <v>1.0369999999999999</v>
      </c>
      <c r="H201" s="98">
        <v>1.0012175938600603</v>
      </c>
      <c r="I201" s="7"/>
      <c r="J201" s="5"/>
      <c r="K201" s="3">
        <v>1</v>
      </c>
      <c r="L201" s="5">
        <f t="shared" si="38"/>
        <v>1941925</v>
      </c>
      <c r="M201" s="3"/>
      <c r="N201" s="5"/>
      <c r="O201" s="3"/>
      <c r="P201" s="5"/>
      <c r="Q201" s="3"/>
      <c r="R201" s="6"/>
      <c r="S201" s="7"/>
      <c r="T201" s="3"/>
    </row>
    <row r="202" spans="1:20" ht="31.5" x14ac:dyDescent="0.25">
      <c r="A202" s="1"/>
      <c r="B202" s="62">
        <v>8</v>
      </c>
      <c r="C202" s="41" t="s">
        <v>436</v>
      </c>
      <c r="D202" s="3" t="s">
        <v>402</v>
      </c>
      <c r="E202" s="4">
        <v>1.52</v>
      </c>
      <c r="F202" s="25">
        <v>1</v>
      </c>
      <c r="G202" s="25">
        <v>1.0369999999999999</v>
      </c>
      <c r="H202" s="98">
        <v>1.0015016990940744</v>
      </c>
      <c r="I202" s="7"/>
      <c r="J202" s="5"/>
      <c r="K202" s="3">
        <v>1</v>
      </c>
      <c r="L202" s="5">
        <f t="shared" si="38"/>
        <v>1942476</v>
      </c>
      <c r="M202" s="3"/>
      <c r="N202" s="5"/>
      <c r="O202" s="3"/>
      <c r="P202" s="5"/>
      <c r="Q202" s="3"/>
      <c r="R202" s="6"/>
      <c r="S202" s="7"/>
      <c r="T202" s="3"/>
    </row>
    <row r="203" spans="1:20" ht="31.5" x14ac:dyDescent="0.25">
      <c r="A203" s="1"/>
      <c r="B203" s="62">
        <v>9</v>
      </c>
      <c r="C203" s="41" t="s">
        <v>437</v>
      </c>
      <c r="D203" s="3" t="s">
        <v>402</v>
      </c>
      <c r="E203" s="4">
        <v>1.52</v>
      </c>
      <c r="F203" s="25">
        <v>1</v>
      </c>
      <c r="G203" s="25">
        <v>1.0369999999999999</v>
      </c>
      <c r="H203" s="98">
        <v>1.0018060975590894</v>
      </c>
      <c r="I203" s="7"/>
      <c r="J203" s="5"/>
      <c r="K203" s="3">
        <v>1</v>
      </c>
      <c r="L203" s="5">
        <f t="shared" si="38"/>
        <v>1943066</v>
      </c>
      <c r="M203" s="3"/>
      <c r="N203" s="5"/>
      <c r="O203" s="3"/>
      <c r="P203" s="5"/>
      <c r="Q203" s="3"/>
      <c r="R203" s="6"/>
      <c r="S203" s="7"/>
      <c r="T203" s="3"/>
    </row>
    <row r="204" spans="1:20" ht="31.5" x14ac:dyDescent="0.25">
      <c r="A204" s="1"/>
      <c r="B204" s="62">
        <v>10</v>
      </c>
      <c r="C204" s="42" t="s">
        <v>438</v>
      </c>
      <c r="D204" s="3" t="s">
        <v>402</v>
      </c>
      <c r="E204" s="4">
        <v>1.52</v>
      </c>
      <c r="F204" s="25">
        <v>1</v>
      </c>
      <c r="G204" s="25">
        <v>1.0369999999999999</v>
      </c>
      <c r="H204" s="98">
        <v>1.0032469169601606</v>
      </c>
      <c r="I204" s="7"/>
      <c r="J204" s="5"/>
      <c r="K204" s="3">
        <v>1</v>
      </c>
      <c r="L204" s="5">
        <f t="shared" si="38"/>
        <v>1945861</v>
      </c>
      <c r="M204" s="3"/>
      <c r="N204" s="5"/>
      <c r="O204" s="3"/>
      <c r="P204" s="10"/>
      <c r="Q204" s="3"/>
      <c r="R204" s="6"/>
      <c r="S204" s="7"/>
      <c r="T204" s="3"/>
    </row>
    <row r="205" spans="1:20" s="28" customFormat="1" ht="51.75" customHeight="1" x14ac:dyDescent="0.25">
      <c r="A205" s="44">
        <v>14</v>
      </c>
      <c r="B205" s="113" t="s">
        <v>206</v>
      </c>
      <c r="C205" s="114"/>
      <c r="D205" s="45"/>
      <c r="E205" s="4"/>
      <c r="F205" s="25"/>
      <c r="G205" s="25"/>
      <c r="H205" s="98"/>
      <c r="I205" s="45">
        <f>I207+I208+I209+I210+I211+I212+I213+I214+I215+I216+I217+I218+I219+I220+I221+I222+I223+I224</f>
        <v>6</v>
      </c>
      <c r="J205" s="36">
        <f>J207+J208+J209+J210+J211+J212+J213+J214+J215+J216+J217+J218+J219+J220+J221+J222+J223+J224</f>
        <v>8743298</v>
      </c>
      <c r="K205" s="45">
        <f t="shared" ref="K205:R205" si="39">K207+K208+K209+K210+K211+K212+K213+K214+K215+K216+K217+K218+K219+K220+K221+K222+K223+K224</f>
        <v>12</v>
      </c>
      <c r="L205" s="36">
        <f t="shared" si="39"/>
        <v>23316246</v>
      </c>
      <c r="M205" s="45">
        <f t="shared" si="39"/>
        <v>0</v>
      </c>
      <c r="N205" s="36">
        <f t="shared" si="39"/>
        <v>0</v>
      </c>
      <c r="O205" s="45">
        <f t="shared" si="39"/>
        <v>0</v>
      </c>
      <c r="P205" s="36">
        <f t="shared" si="39"/>
        <v>0</v>
      </c>
      <c r="Q205" s="45">
        <f t="shared" si="39"/>
        <v>0</v>
      </c>
      <c r="R205" s="36">
        <f t="shared" si="39"/>
        <v>0</v>
      </c>
      <c r="S205" s="26">
        <f>I205+K205+M205+O205+Q205</f>
        <v>18</v>
      </c>
      <c r="T205" s="22">
        <f>J205+L205+N205+P205+R205</f>
        <v>32059544</v>
      </c>
    </row>
    <row r="206" spans="1:20" s="39" customFormat="1" x14ac:dyDescent="0.25">
      <c r="A206" s="46"/>
      <c r="B206" s="30"/>
      <c r="C206" s="31"/>
      <c r="D206" s="49"/>
      <c r="E206" s="4">
        <v>1.522</v>
      </c>
      <c r="F206" s="25">
        <v>1</v>
      </c>
      <c r="G206" s="25">
        <v>1.0369999999999999</v>
      </c>
      <c r="H206" s="98"/>
      <c r="I206" s="49"/>
      <c r="J206" s="34">
        <f>ROUND($J$7*E206*F206*G206,0)</f>
        <v>1456587</v>
      </c>
      <c r="K206" s="35"/>
      <c r="L206" s="34">
        <f>ROUND($L$7*E206*F206*G206,0)</f>
        <v>1942115</v>
      </c>
      <c r="M206" s="32"/>
      <c r="N206" s="34">
        <f>ROUND($N$7*E206*F206*G206,0)</f>
        <v>3884073</v>
      </c>
      <c r="O206" s="35"/>
      <c r="P206" s="36">
        <f>ROUND($P$7*E206*F206*G206,0)</f>
        <v>4588317</v>
      </c>
      <c r="Q206" s="32"/>
      <c r="R206" s="34">
        <f>ROUND($R$7*E206*F206*G206,0)</f>
        <v>5152680</v>
      </c>
      <c r="S206" s="37"/>
      <c r="T206" s="38"/>
    </row>
    <row r="207" spans="1:20" ht="31.5" x14ac:dyDescent="0.25">
      <c r="A207" s="1"/>
      <c r="B207" s="62">
        <v>1</v>
      </c>
      <c r="C207" s="50" t="s">
        <v>175</v>
      </c>
      <c r="D207" s="3" t="s">
        <v>402</v>
      </c>
      <c r="E207" s="4">
        <v>1.522</v>
      </c>
      <c r="F207" s="25">
        <v>1</v>
      </c>
      <c r="G207" s="25">
        <v>1.0369999999999999</v>
      </c>
      <c r="H207" s="98">
        <v>1.0001621324369914</v>
      </c>
      <c r="I207" s="9">
        <v>1</v>
      </c>
      <c r="J207" s="5">
        <f t="shared" ref="J207:J214" si="40">ROUND($J$7*E207*F207*G207*H207,0)</f>
        <v>1456823</v>
      </c>
      <c r="K207" s="3"/>
      <c r="L207" s="34"/>
      <c r="M207" s="11"/>
      <c r="N207" s="10"/>
      <c r="O207" s="11"/>
      <c r="P207" s="10"/>
      <c r="Q207" s="11"/>
      <c r="R207" s="10"/>
      <c r="S207" s="7"/>
      <c r="T207" s="5"/>
    </row>
    <row r="208" spans="1:20" ht="31.5" x14ac:dyDescent="0.25">
      <c r="A208" s="1"/>
      <c r="B208" s="97">
        <v>2</v>
      </c>
      <c r="C208" s="50" t="s">
        <v>501</v>
      </c>
      <c r="D208" s="3" t="s">
        <v>402</v>
      </c>
      <c r="E208" s="4">
        <v>1.522</v>
      </c>
      <c r="F208" s="25">
        <v>1</v>
      </c>
      <c r="G208" s="25">
        <v>1.0369999999999999</v>
      </c>
      <c r="H208" s="98">
        <v>1.0003512869468147</v>
      </c>
      <c r="I208" s="9">
        <v>1</v>
      </c>
      <c r="J208" s="5">
        <f t="shared" si="40"/>
        <v>1457098</v>
      </c>
      <c r="K208" s="3"/>
      <c r="L208" s="34"/>
      <c r="M208" s="3"/>
      <c r="N208" s="5"/>
      <c r="O208" s="3"/>
      <c r="P208" s="5"/>
      <c r="Q208" s="3"/>
      <c r="R208" s="6"/>
      <c r="S208" s="7"/>
      <c r="T208" s="3"/>
    </row>
    <row r="209" spans="1:20" ht="31.5" x14ac:dyDescent="0.25">
      <c r="A209" s="1"/>
      <c r="B209" s="62">
        <v>3</v>
      </c>
      <c r="C209" s="50" t="s">
        <v>169</v>
      </c>
      <c r="D209" s="3" t="s">
        <v>402</v>
      </c>
      <c r="E209" s="4">
        <v>1.522</v>
      </c>
      <c r="F209" s="25">
        <v>1</v>
      </c>
      <c r="G209" s="25">
        <v>1.0369999999999999</v>
      </c>
      <c r="H209" s="98">
        <v>1.0003850647361254</v>
      </c>
      <c r="I209" s="9"/>
      <c r="J209" s="5"/>
      <c r="K209" s="3">
        <v>1</v>
      </c>
      <c r="L209" s="5">
        <f t="shared" ref="L209" si="41">ROUND($L$7*E209*F209*G209*H209,0)</f>
        <v>1942863</v>
      </c>
      <c r="M209" s="3"/>
      <c r="N209" s="5"/>
      <c r="O209" s="3"/>
      <c r="P209" s="5"/>
      <c r="Q209" s="3"/>
      <c r="R209" s="6"/>
      <c r="S209" s="7"/>
      <c r="T209" s="3"/>
    </row>
    <row r="210" spans="1:20" ht="31.5" x14ac:dyDescent="0.25">
      <c r="A210" s="1"/>
      <c r="B210" s="97">
        <v>4</v>
      </c>
      <c r="C210" s="50" t="s">
        <v>168</v>
      </c>
      <c r="D210" s="3" t="s">
        <v>402</v>
      </c>
      <c r="E210" s="4">
        <v>1.522</v>
      </c>
      <c r="F210" s="25">
        <v>1</v>
      </c>
      <c r="G210" s="25">
        <v>1.0369999999999999</v>
      </c>
      <c r="H210" s="98">
        <v>1.0003783090196465</v>
      </c>
      <c r="I210" s="9">
        <v>1</v>
      </c>
      <c r="J210" s="5">
        <f t="shared" si="40"/>
        <v>1457138</v>
      </c>
      <c r="K210" s="3"/>
      <c r="L210" s="5"/>
      <c r="M210" s="3"/>
      <c r="N210" s="5"/>
      <c r="O210" s="3"/>
      <c r="P210" s="5"/>
      <c r="Q210" s="3"/>
      <c r="R210" s="6"/>
      <c r="S210" s="7"/>
      <c r="T210" s="3"/>
    </row>
    <row r="211" spans="1:20" ht="31.5" x14ac:dyDescent="0.25">
      <c r="A211" s="1"/>
      <c r="B211" s="62">
        <v>5</v>
      </c>
      <c r="C211" s="50" t="s">
        <v>176</v>
      </c>
      <c r="D211" s="3" t="s">
        <v>402</v>
      </c>
      <c r="E211" s="4">
        <v>1.522</v>
      </c>
      <c r="F211" s="25">
        <v>1</v>
      </c>
      <c r="G211" s="25">
        <v>1.0369999999999999</v>
      </c>
      <c r="H211" s="98">
        <v>1.0002702207283189</v>
      </c>
      <c r="I211" s="9">
        <v>1</v>
      </c>
      <c r="J211" s="5">
        <f t="shared" si="40"/>
        <v>1456980</v>
      </c>
      <c r="K211" s="3"/>
      <c r="L211" s="5"/>
      <c r="M211" s="3"/>
      <c r="N211" s="5"/>
      <c r="O211" s="3"/>
      <c r="P211" s="5"/>
      <c r="Q211" s="3"/>
      <c r="R211" s="6"/>
      <c r="S211" s="7"/>
      <c r="T211" s="3"/>
    </row>
    <row r="212" spans="1:20" ht="31.5" x14ac:dyDescent="0.25">
      <c r="A212" s="1"/>
      <c r="B212" s="97">
        <v>6</v>
      </c>
      <c r="C212" s="50" t="s">
        <v>172</v>
      </c>
      <c r="D212" s="3" t="s">
        <v>402</v>
      </c>
      <c r="E212" s="4">
        <v>1.522</v>
      </c>
      <c r="F212" s="25">
        <v>1</v>
      </c>
      <c r="G212" s="25">
        <v>1.0369999999999999</v>
      </c>
      <c r="H212" s="98">
        <v>1</v>
      </c>
      <c r="I212" s="3"/>
      <c r="J212" s="5"/>
      <c r="K212" s="3">
        <v>1</v>
      </c>
      <c r="L212" s="5">
        <f t="shared" ref="L212" si="42">ROUND($L$7*E212*F212*G212*H212,0)</f>
        <v>1942115</v>
      </c>
      <c r="M212" s="3"/>
      <c r="N212" s="5"/>
      <c r="O212" s="3"/>
      <c r="P212" s="5"/>
      <c r="Q212" s="3"/>
      <c r="R212" s="6"/>
      <c r="S212" s="7"/>
      <c r="T212" s="3"/>
    </row>
    <row r="213" spans="1:20" ht="31.5" x14ac:dyDescent="0.25">
      <c r="A213" s="1"/>
      <c r="B213" s="62">
        <v>7</v>
      </c>
      <c r="C213" s="50" t="s">
        <v>502</v>
      </c>
      <c r="D213" s="3" t="s">
        <v>402</v>
      </c>
      <c r="E213" s="4">
        <v>1.522</v>
      </c>
      <c r="F213" s="25">
        <v>1</v>
      </c>
      <c r="G213" s="25">
        <v>1.0369999999999999</v>
      </c>
      <c r="H213" s="98">
        <v>1.0009187504762846</v>
      </c>
      <c r="I213" s="9">
        <v>1</v>
      </c>
      <c r="J213" s="5">
        <f t="shared" si="40"/>
        <v>1457925</v>
      </c>
      <c r="K213" s="3"/>
      <c r="L213" s="5"/>
      <c r="M213" s="3"/>
      <c r="N213" s="5"/>
      <c r="O213" s="3"/>
      <c r="P213" s="5"/>
      <c r="Q213" s="3"/>
      <c r="R213" s="6"/>
      <c r="S213" s="7"/>
      <c r="T213" s="3"/>
    </row>
    <row r="214" spans="1:20" ht="31.5" x14ac:dyDescent="0.25">
      <c r="A214" s="1"/>
      <c r="B214" s="97">
        <v>8</v>
      </c>
      <c r="C214" s="50" t="s">
        <v>180</v>
      </c>
      <c r="D214" s="3" t="s">
        <v>402</v>
      </c>
      <c r="E214" s="4">
        <v>1.522</v>
      </c>
      <c r="F214" s="25">
        <v>1</v>
      </c>
      <c r="G214" s="25">
        <v>1.0369999999999999</v>
      </c>
      <c r="H214" s="98">
        <v>1.0005134193838061</v>
      </c>
      <c r="I214" s="9">
        <v>1</v>
      </c>
      <c r="J214" s="5">
        <f t="shared" si="40"/>
        <v>1457334</v>
      </c>
      <c r="K214" s="3"/>
      <c r="L214" s="5"/>
      <c r="M214" s="3"/>
      <c r="N214" s="5"/>
      <c r="O214" s="3"/>
      <c r="P214" s="5"/>
      <c r="Q214" s="3"/>
      <c r="R214" s="6"/>
      <c r="S214" s="7"/>
      <c r="T214" s="3"/>
    </row>
    <row r="215" spans="1:20" ht="31.5" x14ac:dyDescent="0.25">
      <c r="A215" s="1"/>
      <c r="B215" s="62">
        <v>9</v>
      </c>
      <c r="C215" s="50" t="s">
        <v>174</v>
      </c>
      <c r="D215" s="3" t="s">
        <v>402</v>
      </c>
      <c r="E215" s="4">
        <v>1.522</v>
      </c>
      <c r="F215" s="25">
        <v>1</v>
      </c>
      <c r="G215" s="25">
        <v>1.0369999999999999</v>
      </c>
      <c r="H215" s="98">
        <v>1</v>
      </c>
      <c r="I215" s="3"/>
      <c r="J215" s="5"/>
      <c r="K215" s="3">
        <v>1</v>
      </c>
      <c r="L215" s="5">
        <f t="shared" ref="L215:L224" si="43">ROUND($L$7*E215*F215*G215*H215,0)</f>
        <v>1942115</v>
      </c>
      <c r="M215" s="3"/>
      <c r="N215" s="5"/>
      <c r="O215" s="3"/>
      <c r="P215" s="5"/>
      <c r="Q215" s="3"/>
      <c r="R215" s="6"/>
      <c r="S215" s="7"/>
      <c r="T215" s="3"/>
    </row>
    <row r="216" spans="1:20" ht="31.5" x14ac:dyDescent="0.25">
      <c r="A216" s="1"/>
      <c r="B216" s="97">
        <v>10</v>
      </c>
      <c r="C216" s="50" t="s">
        <v>178</v>
      </c>
      <c r="D216" s="3" t="s">
        <v>402</v>
      </c>
      <c r="E216" s="4">
        <v>1.522</v>
      </c>
      <c r="F216" s="25">
        <v>1</v>
      </c>
      <c r="G216" s="25">
        <v>1.0369999999999999</v>
      </c>
      <c r="H216" s="98">
        <v>1</v>
      </c>
      <c r="I216" s="3"/>
      <c r="J216" s="5"/>
      <c r="K216" s="3">
        <v>1</v>
      </c>
      <c r="L216" s="5">
        <f t="shared" si="43"/>
        <v>1942115</v>
      </c>
      <c r="M216" s="3"/>
      <c r="N216" s="5"/>
      <c r="O216" s="3"/>
      <c r="P216" s="5"/>
      <c r="Q216" s="3"/>
      <c r="R216" s="6"/>
      <c r="S216" s="7"/>
      <c r="T216" s="3"/>
    </row>
    <row r="217" spans="1:20" ht="31.5" x14ac:dyDescent="0.25">
      <c r="A217" s="1"/>
      <c r="B217" s="62">
        <v>11</v>
      </c>
      <c r="C217" s="50" t="s">
        <v>173</v>
      </c>
      <c r="D217" s="3" t="s">
        <v>402</v>
      </c>
      <c r="E217" s="4">
        <v>1.522</v>
      </c>
      <c r="F217" s="25">
        <v>1</v>
      </c>
      <c r="G217" s="25">
        <v>1.0369999999999999</v>
      </c>
      <c r="H217" s="98">
        <v>1.000628263516836</v>
      </c>
      <c r="I217" s="3"/>
      <c r="J217" s="5"/>
      <c r="K217" s="3">
        <v>1</v>
      </c>
      <c r="L217" s="5">
        <f t="shared" si="43"/>
        <v>1943336</v>
      </c>
      <c r="M217" s="3"/>
      <c r="N217" s="5"/>
      <c r="O217" s="3"/>
      <c r="P217" s="5"/>
      <c r="Q217" s="3"/>
      <c r="R217" s="6"/>
      <c r="S217" s="7"/>
      <c r="T217" s="3"/>
    </row>
    <row r="218" spans="1:20" ht="31.5" x14ac:dyDescent="0.25">
      <c r="A218" s="1"/>
      <c r="B218" s="97">
        <v>12</v>
      </c>
      <c r="C218" s="50" t="s">
        <v>170</v>
      </c>
      <c r="D218" s="3" t="s">
        <v>402</v>
      </c>
      <c r="E218" s="4">
        <v>1.522</v>
      </c>
      <c r="F218" s="25">
        <v>1</v>
      </c>
      <c r="G218" s="25">
        <v>1.0369999999999999</v>
      </c>
      <c r="H218" s="98">
        <v>1.0006687966469545</v>
      </c>
      <c r="I218" s="3"/>
      <c r="J218" s="5"/>
      <c r="K218" s="3">
        <v>1</v>
      </c>
      <c r="L218" s="5">
        <f t="shared" si="43"/>
        <v>1943414</v>
      </c>
      <c r="M218" s="3"/>
      <c r="N218" s="5"/>
      <c r="O218" s="3"/>
      <c r="P218" s="5"/>
      <c r="Q218" s="3"/>
      <c r="R218" s="6"/>
      <c r="S218" s="7"/>
      <c r="T218" s="3"/>
    </row>
    <row r="219" spans="1:20" ht="31.5" x14ac:dyDescent="0.25">
      <c r="A219" s="1"/>
      <c r="B219" s="62">
        <v>13</v>
      </c>
      <c r="C219" s="64" t="s">
        <v>196</v>
      </c>
      <c r="D219" s="3" t="s">
        <v>402</v>
      </c>
      <c r="E219" s="4">
        <v>1.522</v>
      </c>
      <c r="F219" s="25">
        <v>1</v>
      </c>
      <c r="G219" s="25">
        <v>1.0369999999999999</v>
      </c>
      <c r="H219" s="98">
        <v>1.0009930616879021</v>
      </c>
      <c r="I219" s="7"/>
      <c r="J219" s="5"/>
      <c r="K219" s="3">
        <v>1</v>
      </c>
      <c r="L219" s="5">
        <f t="shared" si="43"/>
        <v>1944044</v>
      </c>
      <c r="M219" s="3"/>
      <c r="N219" s="5"/>
      <c r="O219" s="3"/>
      <c r="P219" s="5"/>
      <c r="Q219" s="3"/>
      <c r="R219" s="6"/>
      <c r="S219" s="7"/>
      <c r="T219" s="3"/>
    </row>
    <row r="220" spans="1:20" ht="31.5" x14ac:dyDescent="0.25">
      <c r="A220" s="1"/>
      <c r="B220" s="97">
        <v>14</v>
      </c>
      <c r="C220" s="50" t="s">
        <v>167</v>
      </c>
      <c r="D220" s="3" t="s">
        <v>402</v>
      </c>
      <c r="E220" s="4">
        <v>1.522</v>
      </c>
      <c r="F220" s="25">
        <v>1</v>
      </c>
      <c r="G220" s="25">
        <v>1.0369999999999999</v>
      </c>
      <c r="H220" s="98">
        <v>1.000891728862606</v>
      </c>
      <c r="I220" s="3"/>
      <c r="J220" s="5"/>
      <c r="K220" s="3">
        <v>1</v>
      </c>
      <c r="L220" s="5">
        <f t="shared" si="43"/>
        <v>1943847</v>
      </c>
      <c r="M220" s="3"/>
      <c r="N220" s="5"/>
      <c r="O220" s="3"/>
      <c r="P220" s="5"/>
      <c r="Q220" s="3"/>
      <c r="R220" s="6"/>
      <c r="S220" s="7"/>
      <c r="T220" s="3"/>
    </row>
    <row r="221" spans="1:20" ht="31.5" x14ac:dyDescent="0.25">
      <c r="A221" s="1"/>
      <c r="B221" s="62">
        <v>15</v>
      </c>
      <c r="C221" s="50" t="s">
        <v>171</v>
      </c>
      <c r="D221" s="3" t="s">
        <v>402</v>
      </c>
      <c r="E221" s="4">
        <v>1.522</v>
      </c>
      <c r="F221" s="25">
        <v>1</v>
      </c>
      <c r="G221" s="25">
        <v>1.0369999999999999</v>
      </c>
      <c r="H221" s="98">
        <v>1.0011957273384944</v>
      </c>
      <c r="I221" s="7"/>
      <c r="J221" s="5"/>
      <c r="K221" s="3">
        <v>1</v>
      </c>
      <c r="L221" s="5">
        <f t="shared" si="43"/>
        <v>1944438</v>
      </c>
      <c r="M221" s="3"/>
      <c r="N221" s="5"/>
      <c r="O221" s="3"/>
      <c r="P221" s="5"/>
      <c r="Q221" s="3"/>
      <c r="R221" s="6"/>
      <c r="S221" s="7"/>
      <c r="T221" s="3"/>
    </row>
    <row r="222" spans="1:20" ht="31.5" x14ac:dyDescent="0.25">
      <c r="A222" s="1"/>
      <c r="B222" s="97">
        <v>16</v>
      </c>
      <c r="C222" s="50" t="s">
        <v>179</v>
      </c>
      <c r="D222" s="3" t="s">
        <v>402</v>
      </c>
      <c r="E222" s="4">
        <v>1.522</v>
      </c>
      <c r="F222" s="25">
        <v>1</v>
      </c>
      <c r="G222" s="25">
        <v>1.0369999999999999</v>
      </c>
      <c r="H222" s="98">
        <v>1.0008309291674284</v>
      </c>
      <c r="I222" s="7"/>
      <c r="J222" s="5"/>
      <c r="K222" s="3">
        <v>1</v>
      </c>
      <c r="L222" s="5">
        <f t="shared" si="43"/>
        <v>1943729</v>
      </c>
      <c r="M222" s="3"/>
      <c r="N222" s="5"/>
      <c r="O222" s="3"/>
      <c r="P222" s="5"/>
      <c r="Q222" s="3"/>
      <c r="R222" s="6"/>
      <c r="S222" s="7"/>
      <c r="T222" s="3"/>
    </row>
    <row r="223" spans="1:20" ht="31.5" x14ac:dyDescent="0.25">
      <c r="A223" s="1"/>
      <c r="B223" s="62">
        <v>17</v>
      </c>
      <c r="C223" s="50" t="s">
        <v>177</v>
      </c>
      <c r="D223" s="3" t="s">
        <v>402</v>
      </c>
      <c r="E223" s="4">
        <v>1.522</v>
      </c>
      <c r="F223" s="25">
        <v>1</v>
      </c>
      <c r="G223" s="25">
        <v>1.0369999999999999</v>
      </c>
      <c r="H223" s="98">
        <v>1</v>
      </c>
      <c r="I223" s="3"/>
      <c r="J223" s="5"/>
      <c r="K223" s="3">
        <v>1</v>
      </c>
      <c r="L223" s="5">
        <f t="shared" si="43"/>
        <v>1942115</v>
      </c>
      <c r="M223" s="3"/>
      <c r="N223" s="5"/>
      <c r="O223" s="3"/>
      <c r="P223" s="5"/>
      <c r="Q223" s="3"/>
      <c r="R223" s="6"/>
      <c r="S223" s="7"/>
      <c r="T223" s="3"/>
    </row>
    <row r="224" spans="1:20" ht="31.5" x14ac:dyDescent="0.25">
      <c r="A224" s="1"/>
      <c r="B224" s="97">
        <v>18</v>
      </c>
      <c r="C224" s="50" t="s">
        <v>439</v>
      </c>
      <c r="D224" s="3" t="s">
        <v>402</v>
      </c>
      <c r="E224" s="4">
        <v>1.522</v>
      </c>
      <c r="F224" s="25">
        <v>1</v>
      </c>
      <c r="G224" s="25">
        <v>1.0369999999999999</v>
      </c>
      <c r="H224" s="98">
        <v>1</v>
      </c>
      <c r="I224" s="7"/>
      <c r="J224" s="5"/>
      <c r="K224" s="3">
        <v>1</v>
      </c>
      <c r="L224" s="5">
        <f t="shared" si="43"/>
        <v>1942115</v>
      </c>
      <c r="M224" s="3"/>
      <c r="N224" s="5"/>
      <c r="O224" s="3"/>
      <c r="P224" s="5"/>
      <c r="Q224" s="3"/>
      <c r="R224" s="6"/>
      <c r="S224" s="7"/>
      <c r="T224" s="3"/>
    </row>
    <row r="225" spans="1:20" s="28" customFormat="1" ht="48" customHeight="1" x14ac:dyDescent="0.25">
      <c r="A225" s="44">
        <v>15</v>
      </c>
      <c r="B225" s="115" t="s">
        <v>207</v>
      </c>
      <c r="C225" s="115"/>
      <c r="D225" s="45"/>
      <c r="E225" s="4"/>
      <c r="F225" s="25"/>
      <c r="G225" s="25"/>
      <c r="H225" s="98"/>
      <c r="I225" s="45">
        <f>I227+I228+I229+I230+I231+I232+I233+I234+I235+I236+I237+I238+I239+I240+I241+I242+I243+I244+I245+I246+I247</f>
        <v>3</v>
      </c>
      <c r="J225" s="36">
        <f>J227+J228+J229+J230+J231+J232+J233+J234+J235+J236+J237+J238+J239+J240+J241+J242+J243+J244+J245+J246+J247</f>
        <v>3878258</v>
      </c>
      <c r="K225" s="45">
        <f t="shared" ref="K225:R225" si="44">K227+K228+K229+K230+K231+K232+K233+K234+K235+K236+K237+K238+K239+K240+K241+K242+K243+K244+K245+K246+K247</f>
        <v>18</v>
      </c>
      <c r="L225" s="36">
        <f t="shared" si="44"/>
        <v>31063776</v>
      </c>
      <c r="M225" s="45">
        <f t="shared" si="44"/>
        <v>0</v>
      </c>
      <c r="N225" s="36">
        <f t="shared" si="44"/>
        <v>0</v>
      </c>
      <c r="O225" s="45">
        <f t="shared" si="44"/>
        <v>0</v>
      </c>
      <c r="P225" s="36">
        <f t="shared" si="44"/>
        <v>0</v>
      </c>
      <c r="Q225" s="45">
        <f t="shared" si="44"/>
        <v>0</v>
      </c>
      <c r="R225" s="36">
        <f t="shared" si="44"/>
        <v>0</v>
      </c>
      <c r="S225" s="26">
        <f>I225+K225+M225+O225+Q225</f>
        <v>21</v>
      </c>
      <c r="T225" s="22">
        <f>J225+L225+N225+P225+R225</f>
        <v>34942034</v>
      </c>
    </row>
    <row r="226" spans="1:20" s="28" customFormat="1" x14ac:dyDescent="0.25">
      <c r="A226" s="58"/>
      <c r="B226" s="92"/>
      <c r="C226" s="92"/>
      <c r="D226" s="45"/>
      <c r="E226" s="4">
        <v>1.35</v>
      </c>
      <c r="F226" s="25">
        <v>1</v>
      </c>
      <c r="G226" s="25">
        <v>1.0369999999999999</v>
      </c>
      <c r="H226" s="98"/>
      <c r="I226" s="49"/>
      <c r="J226" s="34">
        <f>ROUND($J$7*E226*F226*G226,0)</f>
        <v>1291979</v>
      </c>
      <c r="K226" s="35"/>
      <c r="L226" s="34">
        <f>ROUND($L$7*E226*F226*G226,0)</f>
        <v>1722638</v>
      </c>
      <c r="M226" s="32"/>
      <c r="N226" s="34">
        <f>ROUND($N$7*E226*F226*G226,0)</f>
        <v>3445137</v>
      </c>
      <c r="O226" s="35"/>
      <c r="P226" s="36">
        <f>ROUND($P$7*E226*F226*G226,0)</f>
        <v>4069795</v>
      </c>
      <c r="Q226" s="32"/>
      <c r="R226" s="34">
        <f>ROUND($R$7*E226*F226*G226,0)</f>
        <v>4570379</v>
      </c>
      <c r="S226" s="59"/>
      <c r="T226" s="34"/>
    </row>
    <row r="227" spans="1:20" ht="31.5" x14ac:dyDescent="0.25">
      <c r="A227" s="1"/>
      <c r="B227" s="97">
        <v>1</v>
      </c>
      <c r="C227" s="41" t="s">
        <v>256</v>
      </c>
      <c r="D227" s="3" t="s">
        <v>402</v>
      </c>
      <c r="E227" s="4">
        <v>1.35</v>
      </c>
      <c r="F227" s="25">
        <v>1</v>
      </c>
      <c r="G227" s="25">
        <v>1.0369999999999999</v>
      </c>
      <c r="H227" s="98">
        <v>1.0004265084804009</v>
      </c>
      <c r="I227" s="7">
        <v>1</v>
      </c>
      <c r="J227" s="5">
        <f t="shared" ref="J227:J228" si="45">ROUND($J$7*E227*F227*G227*H227,0)</f>
        <v>1292530</v>
      </c>
      <c r="K227" s="3"/>
      <c r="L227" s="34"/>
      <c r="M227" s="3"/>
      <c r="N227" s="5"/>
      <c r="O227" s="3"/>
      <c r="P227" s="5"/>
      <c r="Q227" s="3"/>
      <c r="R227" s="6"/>
      <c r="S227" s="7"/>
      <c r="T227" s="3"/>
    </row>
    <row r="228" spans="1:20" ht="31.5" x14ac:dyDescent="0.25">
      <c r="A228" s="1"/>
      <c r="B228" s="97">
        <v>2</v>
      </c>
      <c r="C228" s="41" t="s">
        <v>258</v>
      </c>
      <c r="D228" s="3" t="s">
        <v>402</v>
      </c>
      <c r="E228" s="4">
        <v>1.35</v>
      </c>
      <c r="F228" s="25">
        <v>1</v>
      </c>
      <c r="G228" s="25">
        <v>1.0369999999999999</v>
      </c>
      <c r="H228" s="98">
        <v>1.0007311573949731</v>
      </c>
      <c r="I228" s="7">
        <v>1</v>
      </c>
      <c r="J228" s="5">
        <f t="shared" si="45"/>
        <v>1292923</v>
      </c>
      <c r="K228" s="3"/>
      <c r="L228" s="34"/>
      <c r="M228" s="3"/>
      <c r="N228" s="5"/>
      <c r="O228" s="3"/>
      <c r="P228" s="5"/>
      <c r="Q228" s="3"/>
      <c r="R228" s="6"/>
      <c r="S228" s="7"/>
      <c r="T228" s="3"/>
    </row>
    <row r="229" spans="1:20" ht="31.5" x14ac:dyDescent="0.25">
      <c r="A229" s="1"/>
      <c r="B229" s="97">
        <v>3</v>
      </c>
      <c r="C229" s="41" t="s">
        <v>259</v>
      </c>
      <c r="D229" s="3" t="s">
        <v>402</v>
      </c>
      <c r="E229" s="4">
        <v>1.35</v>
      </c>
      <c r="F229" s="25">
        <v>1</v>
      </c>
      <c r="G229" s="25">
        <v>1.0369999999999999</v>
      </c>
      <c r="H229" s="98">
        <v>1.0007311576779334</v>
      </c>
      <c r="I229" s="7"/>
      <c r="J229" s="5"/>
      <c r="K229" s="3">
        <v>1</v>
      </c>
      <c r="L229" s="5">
        <f t="shared" ref="L229:L247" si="46">ROUND($L$7*E229*F229*G229*H229,0)</f>
        <v>1723898</v>
      </c>
      <c r="M229" s="3"/>
      <c r="N229" s="5"/>
      <c r="O229" s="3"/>
      <c r="P229" s="5"/>
      <c r="Q229" s="3"/>
      <c r="R229" s="6"/>
      <c r="S229" s="7"/>
      <c r="T229" s="3"/>
    </row>
    <row r="230" spans="1:20" ht="31.5" x14ac:dyDescent="0.25">
      <c r="A230" s="1"/>
      <c r="B230" s="97">
        <v>4</v>
      </c>
      <c r="C230" s="54" t="s">
        <v>500</v>
      </c>
      <c r="D230" s="3" t="s">
        <v>402</v>
      </c>
      <c r="E230" s="4">
        <v>1.35</v>
      </c>
      <c r="F230" s="25">
        <v>1</v>
      </c>
      <c r="G230" s="25">
        <v>1.0369999999999999</v>
      </c>
      <c r="H230" s="98">
        <v>1.0006626116456272</v>
      </c>
      <c r="I230" s="7"/>
      <c r="J230" s="5"/>
      <c r="K230" s="3">
        <v>1</v>
      </c>
      <c r="L230" s="5">
        <f t="shared" si="46"/>
        <v>1723780</v>
      </c>
      <c r="M230" s="3"/>
      <c r="N230" s="5"/>
      <c r="O230" s="3"/>
      <c r="P230" s="5"/>
      <c r="Q230" s="3"/>
      <c r="R230" s="6"/>
      <c r="S230" s="7"/>
      <c r="T230" s="3"/>
    </row>
    <row r="231" spans="1:20" ht="31.5" x14ac:dyDescent="0.25">
      <c r="A231" s="1"/>
      <c r="B231" s="97">
        <v>5</v>
      </c>
      <c r="C231" s="41" t="s">
        <v>257</v>
      </c>
      <c r="D231" s="3" t="s">
        <v>402</v>
      </c>
      <c r="E231" s="4">
        <v>1.35</v>
      </c>
      <c r="F231" s="25">
        <v>1</v>
      </c>
      <c r="G231" s="25">
        <v>1.0369999999999999</v>
      </c>
      <c r="H231" s="98">
        <v>1.0006397627206016</v>
      </c>
      <c r="I231" s="7">
        <v>1</v>
      </c>
      <c r="J231" s="5">
        <f t="shared" ref="J231" si="47">ROUND($J$7*E231*F231*G231*H231,0)</f>
        <v>1292805</v>
      </c>
      <c r="K231" s="3"/>
      <c r="L231" s="5"/>
      <c r="M231" s="3"/>
      <c r="N231" s="5"/>
      <c r="O231" s="3"/>
      <c r="P231" s="5"/>
      <c r="Q231" s="3"/>
      <c r="R231" s="6"/>
      <c r="S231" s="7"/>
      <c r="T231" s="3"/>
    </row>
    <row r="232" spans="1:20" ht="31.5" x14ac:dyDescent="0.25">
      <c r="A232" s="1"/>
      <c r="B232" s="97">
        <v>6</v>
      </c>
      <c r="C232" s="41" t="s">
        <v>462</v>
      </c>
      <c r="D232" s="3" t="s">
        <v>402</v>
      </c>
      <c r="E232" s="4">
        <v>1.35</v>
      </c>
      <c r="F232" s="25">
        <v>1</v>
      </c>
      <c r="G232" s="25">
        <v>1.0369999999999999</v>
      </c>
      <c r="H232" s="98">
        <v>1.0010281904845941</v>
      </c>
      <c r="I232" s="7"/>
      <c r="J232" s="5"/>
      <c r="K232" s="3">
        <v>1</v>
      </c>
      <c r="L232" s="5">
        <f t="shared" si="46"/>
        <v>1724410</v>
      </c>
      <c r="M232" s="3"/>
      <c r="N232" s="5"/>
      <c r="O232" s="3"/>
      <c r="P232" s="5"/>
      <c r="Q232" s="3"/>
      <c r="R232" s="6"/>
      <c r="S232" s="7"/>
      <c r="T232" s="3"/>
    </row>
    <row r="233" spans="1:20" ht="31.5" x14ac:dyDescent="0.25">
      <c r="A233" s="1"/>
      <c r="B233" s="97">
        <v>7</v>
      </c>
      <c r="C233" s="41" t="s">
        <v>463</v>
      </c>
      <c r="D233" s="3" t="s">
        <v>402</v>
      </c>
      <c r="E233" s="4">
        <v>1.35</v>
      </c>
      <c r="F233" s="25">
        <v>1</v>
      </c>
      <c r="G233" s="25">
        <v>1.0369999999999999</v>
      </c>
      <c r="H233" s="98">
        <v>1.0010738878394649</v>
      </c>
      <c r="I233" s="7"/>
      <c r="J233" s="5"/>
      <c r="K233" s="3">
        <v>1</v>
      </c>
      <c r="L233" s="5">
        <f t="shared" si="46"/>
        <v>1724488</v>
      </c>
      <c r="M233" s="3"/>
      <c r="N233" s="5"/>
      <c r="O233" s="3"/>
      <c r="P233" s="5"/>
      <c r="Q233" s="3"/>
      <c r="R233" s="6"/>
      <c r="S233" s="7"/>
      <c r="T233" s="3"/>
    </row>
    <row r="234" spans="1:20" ht="31.5" x14ac:dyDescent="0.25">
      <c r="A234" s="1"/>
      <c r="B234" s="97">
        <v>8</v>
      </c>
      <c r="C234" s="41" t="s">
        <v>472</v>
      </c>
      <c r="D234" s="3" t="s">
        <v>402</v>
      </c>
      <c r="E234" s="4">
        <v>1.35</v>
      </c>
      <c r="F234" s="25">
        <v>1</v>
      </c>
      <c r="G234" s="25">
        <v>1.0369999999999999</v>
      </c>
      <c r="H234" s="98">
        <v>1.0012566772589482</v>
      </c>
      <c r="I234" s="7"/>
      <c r="J234" s="5"/>
      <c r="K234" s="3">
        <v>1</v>
      </c>
      <c r="L234" s="5">
        <f t="shared" si="46"/>
        <v>1724803</v>
      </c>
      <c r="M234" s="3"/>
      <c r="N234" s="5"/>
      <c r="O234" s="3"/>
      <c r="P234" s="5"/>
      <c r="Q234" s="3"/>
      <c r="R234" s="6"/>
      <c r="S234" s="7"/>
      <c r="T234" s="3"/>
    </row>
    <row r="235" spans="1:20" ht="31.5" x14ac:dyDescent="0.25">
      <c r="A235" s="1"/>
      <c r="B235" s="97">
        <v>9</v>
      </c>
      <c r="C235" s="41" t="s">
        <v>471</v>
      </c>
      <c r="D235" s="3" t="s">
        <v>402</v>
      </c>
      <c r="E235" s="4">
        <v>1.35</v>
      </c>
      <c r="F235" s="25">
        <v>1</v>
      </c>
      <c r="G235" s="25">
        <v>1.0369999999999999</v>
      </c>
      <c r="H235" s="98">
        <v>1.0009824931297231</v>
      </c>
      <c r="I235" s="7"/>
      <c r="J235" s="5"/>
      <c r="K235" s="3">
        <v>1</v>
      </c>
      <c r="L235" s="5">
        <f t="shared" si="46"/>
        <v>1724331</v>
      </c>
      <c r="M235" s="3"/>
      <c r="N235" s="5"/>
      <c r="O235" s="3"/>
      <c r="P235" s="5"/>
      <c r="Q235" s="3"/>
      <c r="R235" s="6"/>
      <c r="S235" s="7"/>
      <c r="T235" s="3"/>
    </row>
    <row r="236" spans="1:20" ht="31.5" x14ac:dyDescent="0.25">
      <c r="A236" s="1"/>
      <c r="B236" s="97">
        <v>10</v>
      </c>
      <c r="C236" s="41" t="s">
        <v>260</v>
      </c>
      <c r="D236" s="3" t="s">
        <v>402</v>
      </c>
      <c r="E236" s="4">
        <v>1.35</v>
      </c>
      <c r="F236" s="25">
        <v>1</v>
      </c>
      <c r="G236" s="25">
        <v>1.0369999999999999</v>
      </c>
      <c r="H236" s="98">
        <v>1.0010053418071585</v>
      </c>
      <c r="I236" s="7"/>
      <c r="J236" s="5"/>
      <c r="K236" s="3">
        <v>1</v>
      </c>
      <c r="L236" s="5">
        <f t="shared" si="46"/>
        <v>1724370</v>
      </c>
      <c r="M236" s="3"/>
      <c r="N236" s="5"/>
      <c r="O236" s="3"/>
      <c r="P236" s="5"/>
      <c r="Q236" s="3"/>
      <c r="R236" s="6"/>
      <c r="S236" s="7"/>
      <c r="T236" s="3"/>
    </row>
    <row r="237" spans="1:20" ht="31.5" x14ac:dyDescent="0.25">
      <c r="A237" s="1"/>
      <c r="B237" s="97">
        <v>11</v>
      </c>
      <c r="C237" s="41" t="s">
        <v>470</v>
      </c>
      <c r="D237" s="3" t="s">
        <v>402</v>
      </c>
      <c r="E237" s="4">
        <v>1.35</v>
      </c>
      <c r="F237" s="25">
        <v>1</v>
      </c>
      <c r="G237" s="25">
        <v>1.0369999999999999</v>
      </c>
      <c r="H237" s="98">
        <v>1.0013252232912544</v>
      </c>
      <c r="I237" s="7"/>
      <c r="J237" s="5"/>
      <c r="K237" s="3">
        <v>1</v>
      </c>
      <c r="L237" s="5">
        <f t="shared" si="46"/>
        <v>1724921</v>
      </c>
      <c r="M237" s="3"/>
      <c r="N237" s="5"/>
      <c r="O237" s="3"/>
      <c r="P237" s="5"/>
      <c r="Q237" s="3"/>
      <c r="R237" s="6"/>
      <c r="S237" s="7"/>
      <c r="T237" s="3"/>
    </row>
    <row r="238" spans="1:20" ht="31.5" x14ac:dyDescent="0.25">
      <c r="A238" s="1"/>
      <c r="B238" s="97">
        <v>12</v>
      </c>
      <c r="C238" s="41" t="s">
        <v>469</v>
      </c>
      <c r="D238" s="3" t="s">
        <v>402</v>
      </c>
      <c r="E238" s="4">
        <v>1.35</v>
      </c>
      <c r="F238" s="25">
        <v>1</v>
      </c>
      <c r="G238" s="25">
        <v>1.0369999999999999</v>
      </c>
      <c r="H238" s="98">
        <v>1.0011424338717712</v>
      </c>
      <c r="I238" s="7"/>
      <c r="J238" s="5"/>
      <c r="K238" s="3">
        <v>1</v>
      </c>
      <c r="L238" s="5">
        <f t="shared" si="46"/>
        <v>1724606</v>
      </c>
      <c r="M238" s="3"/>
      <c r="N238" s="5"/>
      <c r="O238" s="3"/>
      <c r="P238" s="5"/>
      <c r="Q238" s="3"/>
      <c r="R238" s="6"/>
      <c r="S238" s="7"/>
      <c r="T238" s="3"/>
    </row>
    <row r="239" spans="1:20" ht="31.5" x14ac:dyDescent="0.25">
      <c r="A239" s="1"/>
      <c r="B239" s="97">
        <v>13</v>
      </c>
      <c r="C239" s="41" t="s">
        <v>468</v>
      </c>
      <c r="D239" s="3" t="s">
        <v>402</v>
      </c>
      <c r="E239" s="4">
        <v>1.35</v>
      </c>
      <c r="F239" s="25">
        <v>1</v>
      </c>
      <c r="G239" s="25">
        <v>1.0369999999999999</v>
      </c>
      <c r="H239" s="98">
        <v>1.0015308613881733</v>
      </c>
      <c r="I239" s="7"/>
      <c r="J239" s="5"/>
      <c r="K239" s="3">
        <v>1</v>
      </c>
      <c r="L239" s="5">
        <f t="shared" si="46"/>
        <v>1725276</v>
      </c>
      <c r="M239" s="3"/>
      <c r="N239" s="5"/>
      <c r="O239" s="3"/>
      <c r="P239" s="5"/>
      <c r="Q239" s="3"/>
      <c r="R239" s="6"/>
      <c r="S239" s="7"/>
      <c r="T239" s="3"/>
    </row>
    <row r="240" spans="1:20" ht="31.5" x14ac:dyDescent="0.25">
      <c r="A240" s="1"/>
      <c r="B240" s="97">
        <v>14</v>
      </c>
      <c r="C240" s="41" t="s">
        <v>499</v>
      </c>
      <c r="D240" s="3" t="s">
        <v>402</v>
      </c>
      <c r="E240" s="4">
        <v>1.35</v>
      </c>
      <c r="F240" s="25">
        <v>1</v>
      </c>
      <c r="G240" s="25">
        <v>1.0369999999999999</v>
      </c>
      <c r="H240" s="98">
        <v>1.0018050455173984</v>
      </c>
      <c r="I240" s="7"/>
      <c r="J240" s="5"/>
      <c r="K240" s="3">
        <v>1</v>
      </c>
      <c r="L240" s="5">
        <f t="shared" si="46"/>
        <v>1725748</v>
      </c>
      <c r="M240" s="3"/>
      <c r="N240" s="5"/>
      <c r="O240" s="3"/>
      <c r="P240" s="5"/>
      <c r="Q240" s="3"/>
      <c r="R240" s="6"/>
      <c r="S240" s="7"/>
      <c r="T240" s="3"/>
    </row>
    <row r="241" spans="1:20" ht="31.5" x14ac:dyDescent="0.25">
      <c r="A241" s="1"/>
      <c r="B241" s="97">
        <v>15</v>
      </c>
      <c r="C241" s="41" t="s">
        <v>467</v>
      </c>
      <c r="D241" s="3" t="s">
        <v>402</v>
      </c>
      <c r="E241" s="4">
        <v>1.35</v>
      </c>
      <c r="F241" s="25">
        <v>1</v>
      </c>
      <c r="G241" s="25">
        <v>1.0369999999999999</v>
      </c>
      <c r="H241" s="98">
        <v>1.0023762624532839</v>
      </c>
      <c r="I241" s="7"/>
      <c r="J241" s="5"/>
      <c r="K241" s="3">
        <v>1</v>
      </c>
      <c r="L241" s="5">
        <f t="shared" si="46"/>
        <v>1726732</v>
      </c>
      <c r="M241" s="3"/>
      <c r="N241" s="5"/>
      <c r="O241" s="3"/>
      <c r="P241" s="5"/>
      <c r="Q241" s="3"/>
      <c r="R241" s="6"/>
      <c r="S241" s="7"/>
      <c r="T241" s="3"/>
    </row>
    <row r="242" spans="1:20" ht="31.5" x14ac:dyDescent="0.25">
      <c r="A242" s="1"/>
      <c r="B242" s="97">
        <v>16</v>
      </c>
      <c r="C242" s="41" t="s">
        <v>466</v>
      </c>
      <c r="D242" s="3" t="s">
        <v>402</v>
      </c>
      <c r="E242" s="4">
        <v>1.35</v>
      </c>
      <c r="F242" s="25">
        <v>1</v>
      </c>
      <c r="G242" s="25">
        <v>1.0369999999999999</v>
      </c>
      <c r="H242" s="98">
        <v>1.0025819005502028</v>
      </c>
      <c r="I242" s="7"/>
      <c r="J242" s="5"/>
      <c r="K242" s="3">
        <v>1</v>
      </c>
      <c r="L242" s="5">
        <f t="shared" si="46"/>
        <v>1727086</v>
      </c>
      <c r="M242" s="3"/>
      <c r="N242" s="5"/>
      <c r="O242" s="3"/>
      <c r="P242" s="5"/>
      <c r="Q242" s="3"/>
      <c r="R242" s="6"/>
      <c r="S242" s="7"/>
      <c r="T242" s="3"/>
    </row>
    <row r="243" spans="1:20" ht="31.5" x14ac:dyDescent="0.25">
      <c r="A243" s="1"/>
      <c r="B243" s="97">
        <v>17</v>
      </c>
      <c r="C243" s="41" t="s">
        <v>498</v>
      </c>
      <c r="D243" s="3" t="s">
        <v>402</v>
      </c>
      <c r="E243" s="4">
        <v>1.35</v>
      </c>
      <c r="F243" s="25">
        <v>1</v>
      </c>
      <c r="G243" s="25">
        <v>1.0369999999999999</v>
      </c>
      <c r="H243" s="98">
        <v>1.0034044529378778</v>
      </c>
      <c r="I243" s="7"/>
      <c r="J243" s="5"/>
      <c r="K243" s="3">
        <v>1</v>
      </c>
      <c r="L243" s="5">
        <f t="shared" si="46"/>
        <v>1728503</v>
      </c>
      <c r="M243" s="3"/>
      <c r="N243" s="5"/>
      <c r="O243" s="3"/>
      <c r="P243" s="5"/>
      <c r="Q243" s="3"/>
      <c r="R243" s="6"/>
      <c r="S243" s="7"/>
      <c r="T243" s="3"/>
    </row>
    <row r="244" spans="1:20" ht="31.5" x14ac:dyDescent="0.25">
      <c r="A244" s="1"/>
      <c r="B244" s="97">
        <v>18</v>
      </c>
      <c r="C244" s="41" t="s">
        <v>465</v>
      </c>
      <c r="D244" s="3" t="s">
        <v>402</v>
      </c>
      <c r="E244" s="4">
        <v>1.35</v>
      </c>
      <c r="F244" s="25">
        <v>1</v>
      </c>
      <c r="G244" s="25">
        <v>1.0369999999999999</v>
      </c>
      <c r="H244" s="98">
        <v>1.0022848677435421</v>
      </c>
      <c r="I244" s="7"/>
      <c r="J244" s="5"/>
      <c r="K244" s="3">
        <v>1</v>
      </c>
      <c r="L244" s="5">
        <f t="shared" si="46"/>
        <v>1726574</v>
      </c>
      <c r="M244" s="3"/>
      <c r="N244" s="5"/>
      <c r="O244" s="3"/>
      <c r="P244" s="5"/>
      <c r="Q244" s="3"/>
      <c r="R244" s="6"/>
      <c r="S244" s="7"/>
      <c r="T244" s="3"/>
    </row>
    <row r="245" spans="1:20" ht="31.5" x14ac:dyDescent="0.25">
      <c r="A245" s="1"/>
      <c r="B245" s="97">
        <v>19</v>
      </c>
      <c r="C245" s="41" t="s">
        <v>464</v>
      </c>
      <c r="D245" s="3" t="s">
        <v>402</v>
      </c>
      <c r="E245" s="4">
        <v>1.35</v>
      </c>
      <c r="F245" s="25">
        <v>1</v>
      </c>
      <c r="G245" s="25">
        <v>1.0369999999999999</v>
      </c>
      <c r="H245" s="98">
        <v>1.0035186963250549</v>
      </c>
      <c r="I245" s="7"/>
      <c r="J245" s="5"/>
      <c r="K245" s="3">
        <v>1</v>
      </c>
      <c r="L245" s="5">
        <f t="shared" si="46"/>
        <v>1728700</v>
      </c>
      <c r="M245" s="3"/>
      <c r="N245" s="5"/>
      <c r="O245" s="3"/>
      <c r="P245" s="5"/>
      <c r="Q245" s="3"/>
      <c r="R245" s="6"/>
      <c r="S245" s="7"/>
      <c r="T245" s="3"/>
    </row>
    <row r="246" spans="1:20" ht="33.75" customHeight="1" x14ac:dyDescent="0.25">
      <c r="A246" s="1"/>
      <c r="B246" s="97">
        <v>20</v>
      </c>
      <c r="C246" s="41" t="s">
        <v>496</v>
      </c>
      <c r="D246" s="3" t="s">
        <v>402</v>
      </c>
      <c r="E246" s="4">
        <v>1.35</v>
      </c>
      <c r="F246" s="25">
        <v>1</v>
      </c>
      <c r="G246" s="25">
        <v>1.0369999999999999</v>
      </c>
      <c r="H246" s="98">
        <v>1.0036329397122319</v>
      </c>
      <c r="I246" s="7"/>
      <c r="J246" s="5"/>
      <c r="K246" s="3">
        <v>1</v>
      </c>
      <c r="L246" s="5">
        <f t="shared" si="46"/>
        <v>1728897</v>
      </c>
      <c r="M246" s="3"/>
      <c r="N246" s="5"/>
      <c r="O246" s="3"/>
      <c r="P246" s="5"/>
      <c r="Q246" s="3"/>
      <c r="R246" s="6"/>
      <c r="S246" s="7"/>
      <c r="T246" s="3"/>
    </row>
    <row r="247" spans="1:20" ht="31.5" x14ac:dyDescent="0.25">
      <c r="A247" s="1"/>
      <c r="B247" s="97">
        <v>21</v>
      </c>
      <c r="C247" s="50" t="s">
        <v>497</v>
      </c>
      <c r="D247" s="3" t="s">
        <v>402</v>
      </c>
      <c r="E247" s="4">
        <v>1.35</v>
      </c>
      <c r="F247" s="25">
        <v>1</v>
      </c>
      <c r="G247" s="25">
        <v>1.0369999999999999</v>
      </c>
      <c r="H247" s="98">
        <v>1.0023305650984129</v>
      </c>
      <c r="I247" s="9"/>
      <c r="J247" s="10"/>
      <c r="K247" s="11">
        <v>1</v>
      </c>
      <c r="L247" s="5">
        <f t="shared" si="46"/>
        <v>1726653</v>
      </c>
      <c r="M247" s="11"/>
      <c r="N247" s="10"/>
      <c r="O247" s="11"/>
      <c r="P247" s="10"/>
      <c r="Q247" s="11"/>
      <c r="R247" s="52"/>
      <c r="S247" s="7"/>
      <c r="T247" s="3"/>
    </row>
    <row r="248" spans="1:20" s="28" customFormat="1" ht="48.75" customHeight="1" x14ac:dyDescent="0.25">
      <c r="A248" s="44">
        <v>16</v>
      </c>
      <c r="B248" s="113" t="s">
        <v>208</v>
      </c>
      <c r="C248" s="114"/>
      <c r="D248" s="45"/>
      <c r="E248" s="4"/>
      <c r="F248" s="25"/>
      <c r="G248" s="25"/>
      <c r="H248" s="98"/>
      <c r="I248" s="45">
        <f>I250+I251+I252+I253+I254+I255+I256+I257+I258+I259+I260+I261+I262+I263+I264+I265+I266+I267+I268</f>
        <v>4</v>
      </c>
      <c r="J248" s="36">
        <f>J250+J251+J252+J253+J254+J255+J256+J257+J258+J259+J260+J261+J262+J263+J264+J265+J266+J267+J268</f>
        <v>5169214</v>
      </c>
      <c r="K248" s="45">
        <f t="shared" ref="K248:R248" si="48">K250+K251+K252+K253+K254+K255+K256+K257+K258+K259+K260+K261+K262+K263+K264+K265+K266+K267+K268</f>
        <v>15</v>
      </c>
      <c r="L248" s="36">
        <f t="shared" si="48"/>
        <v>25869806</v>
      </c>
      <c r="M248" s="45">
        <f t="shared" si="48"/>
        <v>0</v>
      </c>
      <c r="N248" s="36">
        <f t="shared" si="48"/>
        <v>0</v>
      </c>
      <c r="O248" s="45">
        <f t="shared" si="48"/>
        <v>0</v>
      </c>
      <c r="P248" s="36">
        <f t="shared" si="48"/>
        <v>0</v>
      </c>
      <c r="Q248" s="45">
        <f t="shared" si="48"/>
        <v>0</v>
      </c>
      <c r="R248" s="36">
        <f t="shared" si="48"/>
        <v>0</v>
      </c>
      <c r="S248" s="26">
        <f>I248+K248+M248+O248+Q248</f>
        <v>19</v>
      </c>
      <c r="T248" s="22">
        <f>J248+L248+N248+P248+R248</f>
        <v>31039020</v>
      </c>
    </row>
    <row r="249" spans="1:20" s="39" customFormat="1" x14ac:dyDescent="0.25">
      <c r="A249" s="46"/>
      <c r="B249" s="30"/>
      <c r="C249" s="31"/>
      <c r="D249" s="49"/>
      <c r="E249" s="4">
        <v>1.35</v>
      </c>
      <c r="F249" s="25">
        <v>1</v>
      </c>
      <c r="G249" s="25">
        <v>1.0369999999999999</v>
      </c>
      <c r="H249" s="98"/>
      <c r="I249" s="49"/>
      <c r="J249" s="34">
        <f>ROUND($J$7*E249*F249*G249,0)</f>
        <v>1291979</v>
      </c>
      <c r="K249" s="35"/>
      <c r="L249" s="34">
        <f>ROUND($L$7*E249*F249*G249,0)</f>
        <v>1722638</v>
      </c>
      <c r="M249" s="32"/>
      <c r="N249" s="34">
        <f>ROUND($N$7*E249*F249*G249,0)</f>
        <v>3445137</v>
      </c>
      <c r="O249" s="35"/>
      <c r="P249" s="36">
        <f>ROUND($P$7*E249*F249*G249,0)</f>
        <v>4069795</v>
      </c>
      <c r="Q249" s="32"/>
      <c r="R249" s="34">
        <f>ROUND($R$7*E249*F249*G249,0)</f>
        <v>4570379</v>
      </c>
      <c r="S249" s="37"/>
      <c r="T249" s="38"/>
    </row>
    <row r="250" spans="1:20" ht="31.5" x14ac:dyDescent="0.25">
      <c r="A250" s="1"/>
      <c r="B250" s="62">
        <v>1</v>
      </c>
      <c r="C250" s="65" t="s">
        <v>107</v>
      </c>
      <c r="D250" s="3" t="s">
        <v>402</v>
      </c>
      <c r="E250" s="4">
        <v>1.35</v>
      </c>
      <c r="F250" s="25">
        <v>1</v>
      </c>
      <c r="G250" s="25">
        <v>1.0369999999999999</v>
      </c>
      <c r="H250" s="98">
        <v>1.0002741840231149</v>
      </c>
      <c r="I250" s="7">
        <v>1</v>
      </c>
      <c r="J250" s="5">
        <f t="shared" ref="J250:J253" si="49">ROUND($J$7*E250*F250*G250*H250,0)</f>
        <v>1292333</v>
      </c>
      <c r="K250" s="3"/>
      <c r="L250" s="5"/>
      <c r="M250" s="11"/>
      <c r="N250" s="10"/>
      <c r="O250" s="11"/>
      <c r="P250" s="10"/>
      <c r="Q250" s="11"/>
      <c r="R250" s="10"/>
      <c r="S250" s="7"/>
      <c r="T250" s="5"/>
    </row>
    <row r="251" spans="1:20" ht="31.5" x14ac:dyDescent="0.25">
      <c r="A251" s="1"/>
      <c r="B251" s="97">
        <v>2</v>
      </c>
      <c r="C251" s="65" t="s">
        <v>112</v>
      </c>
      <c r="D251" s="3" t="s">
        <v>402</v>
      </c>
      <c r="E251" s="4">
        <v>1.35</v>
      </c>
      <c r="F251" s="25">
        <v>1</v>
      </c>
      <c r="G251" s="25">
        <v>1.0369999999999999</v>
      </c>
      <c r="H251" s="98">
        <v>1.0001218595658288</v>
      </c>
      <c r="I251" s="7">
        <v>1</v>
      </c>
      <c r="J251" s="5">
        <f t="shared" si="49"/>
        <v>1292136</v>
      </c>
      <c r="K251" s="3"/>
      <c r="L251" s="5"/>
      <c r="M251" s="3"/>
      <c r="N251" s="5"/>
      <c r="O251" s="3"/>
      <c r="P251" s="5"/>
      <c r="Q251" s="3"/>
      <c r="R251" s="6"/>
      <c r="S251" s="7"/>
      <c r="T251" s="3"/>
    </row>
    <row r="252" spans="1:20" ht="31.5" x14ac:dyDescent="0.25">
      <c r="A252" s="1"/>
      <c r="B252" s="62">
        <v>3</v>
      </c>
      <c r="C252" s="65" t="s">
        <v>105</v>
      </c>
      <c r="D252" s="3" t="s">
        <v>402</v>
      </c>
      <c r="E252" s="4">
        <v>1.35</v>
      </c>
      <c r="F252" s="25">
        <v>1</v>
      </c>
      <c r="G252" s="25">
        <v>1.0369999999999999</v>
      </c>
      <c r="H252" s="98">
        <v>1.0002132542402005</v>
      </c>
      <c r="I252" s="7">
        <v>1</v>
      </c>
      <c r="J252" s="5">
        <f t="shared" si="49"/>
        <v>1292254</v>
      </c>
      <c r="K252" s="3"/>
      <c r="L252" s="5"/>
      <c r="M252" s="3"/>
      <c r="N252" s="5"/>
      <c r="O252" s="3"/>
      <c r="P252" s="5"/>
      <c r="Q252" s="3"/>
      <c r="R252" s="6"/>
      <c r="S252" s="7"/>
      <c r="T252" s="3"/>
    </row>
    <row r="253" spans="1:20" ht="31.5" x14ac:dyDescent="0.25">
      <c r="A253" s="1"/>
      <c r="B253" s="97">
        <v>4</v>
      </c>
      <c r="C253" s="65" t="s">
        <v>109</v>
      </c>
      <c r="D253" s="3" t="s">
        <v>402</v>
      </c>
      <c r="E253" s="4">
        <v>1.35</v>
      </c>
      <c r="F253" s="25">
        <v>1</v>
      </c>
      <c r="G253" s="25">
        <v>1.0369999999999999</v>
      </c>
      <c r="H253" s="98">
        <v>1.0003960435889439</v>
      </c>
      <c r="I253" s="7">
        <v>1</v>
      </c>
      <c r="J253" s="5">
        <f t="shared" si="49"/>
        <v>1292491</v>
      </c>
      <c r="K253" s="3"/>
      <c r="L253" s="5"/>
      <c r="M253" s="3"/>
      <c r="N253" s="5"/>
      <c r="O253" s="3"/>
      <c r="P253" s="5"/>
      <c r="Q253" s="3"/>
      <c r="R253" s="6"/>
      <c r="S253" s="7"/>
      <c r="T253" s="3"/>
    </row>
    <row r="254" spans="1:20" ht="31.5" x14ac:dyDescent="0.25">
      <c r="A254" s="1"/>
      <c r="B254" s="62">
        <v>5</v>
      </c>
      <c r="C254" s="65" t="s">
        <v>100</v>
      </c>
      <c r="D254" s="3" t="s">
        <v>402</v>
      </c>
      <c r="E254" s="4">
        <v>1.35</v>
      </c>
      <c r="F254" s="25">
        <v>1</v>
      </c>
      <c r="G254" s="25">
        <v>1.0369999999999999</v>
      </c>
      <c r="H254" s="98">
        <v>1.000594065613321</v>
      </c>
      <c r="I254" s="7"/>
      <c r="J254" s="5"/>
      <c r="K254" s="3">
        <v>1</v>
      </c>
      <c r="L254" s="5">
        <f t="shared" ref="L254:L268" si="50">ROUND($L$7*E254*F254*G254*H254,0)</f>
        <v>1723662</v>
      </c>
      <c r="M254" s="3"/>
      <c r="N254" s="5"/>
      <c r="O254" s="3"/>
      <c r="P254" s="5"/>
      <c r="Q254" s="3"/>
      <c r="R254" s="6"/>
      <c r="S254" s="7"/>
      <c r="T254" s="3"/>
    </row>
    <row r="255" spans="1:20" ht="31.5" x14ac:dyDescent="0.25">
      <c r="A255" s="1"/>
      <c r="B255" s="97">
        <v>6</v>
      </c>
      <c r="C255" s="65" t="s">
        <v>110</v>
      </c>
      <c r="D255" s="3" t="s">
        <v>402</v>
      </c>
      <c r="E255" s="4">
        <v>1.35</v>
      </c>
      <c r="F255" s="25">
        <v>1</v>
      </c>
      <c r="G255" s="25">
        <v>1.0369999999999999</v>
      </c>
      <c r="H255" s="98">
        <v>1.0007540063553688</v>
      </c>
      <c r="I255" s="7"/>
      <c r="J255" s="5"/>
      <c r="K255" s="3">
        <v>1</v>
      </c>
      <c r="L255" s="5">
        <f t="shared" si="50"/>
        <v>1723937</v>
      </c>
      <c r="M255" s="3"/>
      <c r="N255" s="5"/>
      <c r="O255" s="3"/>
      <c r="P255" s="5"/>
      <c r="Q255" s="3"/>
      <c r="R255" s="6"/>
      <c r="S255" s="7"/>
      <c r="T255" s="3"/>
    </row>
    <row r="256" spans="1:20" ht="31.5" x14ac:dyDescent="0.25">
      <c r="A256" s="1"/>
      <c r="B256" s="62">
        <v>7</v>
      </c>
      <c r="C256" s="65" t="s">
        <v>102</v>
      </c>
      <c r="D256" s="3" t="s">
        <v>402</v>
      </c>
      <c r="E256" s="4">
        <v>1.35</v>
      </c>
      <c r="F256" s="25">
        <v>1</v>
      </c>
      <c r="G256" s="25">
        <v>1.0369999999999999</v>
      </c>
      <c r="H256" s="98">
        <v>1.000479822226144</v>
      </c>
      <c r="I256" s="7"/>
      <c r="J256" s="5"/>
      <c r="K256" s="3">
        <v>1</v>
      </c>
      <c r="L256" s="5">
        <f t="shared" si="50"/>
        <v>1723465</v>
      </c>
      <c r="M256" s="3"/>
      <c r="N256" s="5"/>
      <c r="O256" s="3"/>
      <c r="P256" s="5"/>
      <c r="Q256" s="3"/>
      <c r="R256" s="6"/>
      <c r="S256" s="7"/>
      <c r="T256" s="3"/>
    </row>
    <row r="257" spans="1:20" ht="31.5" x14ac:dyDescent="0.25">
      <c r="A257" s="1"/>
      <c r="B257" s="97">
        <v>8</v>
      </c>
      <c r="C257" s="65" t="s">
        <v>114</v>
      </c>
      <c r="D257" s="3" t="s">
        <v>402</v>
      </c>
      <c r="E257" s="4">
        <v>1.35</v>
      </c>
      <c r="F257" s="25">
        <v>1</v>
      </c>
      <c r="G257" s="25">
        <v>1.0369999999999999</v>
      </c>
      <c r="H257" s="98">
        <v>1.0004569735487086</v>
      </c>
      <c r="I257" s="7"/>
      <c r="J257" s="5"/>
      <c r="K257" s="3">
        <v>1</v>
      </c>
      <c r="L257" s="5">
        <f t="shared" si="50"/>
        <v>1723426</v>
      </c>
      <c r="M257" s="3"/>
      <c r="N257" s="5"/>
      <c r="O257" s="3"/>
      <c r="P257" s="5"/>
      <c r="Q257" s="3"/>
      <c r="R257" s="6"/>
      <c r="S257" s="7"/>
      <c r="T257" s="3"/>
    </row>
    <row r="258" spans="1:20" ht="31.5" x14ac:dyDescent="0.25">
      <c r="A258" s="1"/>
      <c r="B258" s="62">
        <v>9</v>
      </c>
      <c r="C258" s="65" t="s">
        <v>111</v>
      </c>
      <c r="D258" s="3" t="s">
        <v>402</v>
      </c>
      <c r="E258" s="4">
        <v>1.35</v>
      </c>
      <c r="F258" s="25">
        <v>1</v>
      </c>
      <c r="G258" s="25">
        <v>1.0369999999999999</v>
      </c>
      <c r="H258" s="98">
        <v>1.0007540063553688</v>
      </c>
      <c r="I258" s="7"/>
      <c r="J258" s="5"/>
      <c r="K258" s="3">
        <v>1</v>
      </c>
      <c r="L258" s="5">
        <f t="shared" si="50"/>
        <v>1723937</v>
      </c>
      <c r="M258" s="3"/>
      <c r="N258" s="5"/>
      <c r="O258" s="3"/>
      <c r="P258" s="5"/>
      <c r="Q258" s="3"/>
      <c r="R258" s="6"/>
      <c r="S258" s="7"/>
      <c r="T258" s="3"/>
    </row>
    <row r="259" spans="1:20" ht="31.5" x14ac:dyDescent="0.25">
      <c r="A259" s="1"/>
      <c r="B259" s="97">
        <v>10</v>
      </c>
      <c r="C259" s="65" t="s">
        <v>115</v>
      </c>
      <c r="D259" s="3" t="s">
        <v>402</v>
      </c>
      <c r="E259" s="4">
        <v>1.35</v>
      </c>
      <c r="F259" s="25">
        <v>1</v>
      </c>
      <c r="G259" s="25">
        <v>1.0369999999999999</v>
      </c>
      <c r="H259" s="98">
        <v>1.0013937693235606</v>
      </c>
      <c r="I259" s="7"/>
      <c r="J259" s="5"/>
      <c r="K259" s="3">
        <v>1</v>
      </c>
      <c r="L259" s="5">
        <f t="shared" si="50"/>
        <v>1725039</v>
      </c>
      <c r="M259" s="3"/>
      <c r="N259" s="5"/>
      <c r="O259" s="3"/>
      <c r="P259" s="5"/>
      <c r="Q259" s="3"/>
      <c r="R259" s="6"/>
      <c r="S259" s="7"/>
      <c r="T259" s="3"/>
    </row>
    <row r="260" spans="1:20" ht="31.5" x14ac:dyDescent="0.25">
      <c r="A260" s="1"/>
      <c r="B260" s="62">
        <v>11</v>
      </c>
      <c r="C260" s="65" t="s">
        <v>103</v>
      </c>
      <c r="D260" s="3" t="s">
        <v>402</v>
      </c>
      <c r="E260" s="4">
        <v>1.35</v>
      </c>
      <c r="F260" s="25">
        <v>1</v>
      </c>
      <c r="G260" s="25">
        <v>1.0369999999999999</v>
      </c>
      <c r="H260" s="98">
        <v>1.0013252232912544</v>
      </c>
      <c r="I260" s="7"/>
      <c r="J260" s="5"/>
      <c r="K260" s="3">
        <v>1</v>
      </c>
      <c r="L260" s="5">
        <f t="shared" si="50"/>
        <v>1724921</v>
      </c>
      <c r="M260" s="3"/>
      <c r="N260" s="5"/>
      <c r="O260" s="3"/>
      <c r="P260" s="5"/>
      <c r="Q260" s="3"/>
      <c r="R260" s="6"/>
      <c r="S260" s="7"/>
      <c r="T260" s="3"/>
    </row>
    <row r="261" spans="1:20" ht="31.5" x14ac:dyDescent="0.25">
      <c r="A261" s="1"/>
      <c r="B261" s="97">
        <v>12</v>
      </c>
      <c r="C261" s="65" t="s">
        <v>101</v>
      </c>
      <c r="D261" s="3" t="s">
        <v>402</v>
      </c>
      <c r="E261" s="4">
        <v>1.35</v>
      </c>
      <c r="F261" s="25">
        <v>1</v>
      </c>
      <c r="G261" s="25">
        <v>1.0369999999999999</v>
      </c>
      <c r="H261" s="98">
        <v>1.0016451047753503</v>
      </c>
      <c r="I261" s="7"/>
      <c r="J261" s="5"/>
      <c r="K261" s="3">
        <v>1</v>
      </c>
      <c r="L261" s="5">
        <f t="shared" si="50"/>
        <v>1725472</v>
      </c>
      <c r="M261" s="3"/>
      <c r="N261" s="5"/>
      <c r="O261" s="3"/>
      <c r="P261" s="5"/>
      <c r="Q261" s="3"/>
      <c r="R261" s="6"/>
      <c r="S261" s="7"/>
      <c r="T261" s="3"/>
    </row>
    <row r="262" spans="1:20" ht="31.5" x14ac:dyDescent="0.25">
      <c r="A262" s="1"/>
      <c r="B262" s="62">
        <v>13</v>
      </c>
      <c r="C262" s="65" t="s">
        <v>104</v>
      </c>
      <c r="D262" s="3" t="s">
        <v>402</v>
      </c>
      <c r="E262" s="4">
        <v>1.35</v>
      </c>
      <c r="F262" s="25">
        <v>1</v>
      </c>
      <c r="G262" s="25">
        <v>1.0369999999999999</v>
      </c>
      <c r="H262" s="98">
        <v>1.0019421375820108</v>
      </c>
      <c r="I262" s="7"/>
      <c r="J262" s="5"/>
      <c r="K262" s="3">
        <v>1</v>
      </c>
      <c r="L262" s="5">
        <f t="shared" si="50"/>
        <v>1725984</v>
      </c>
      <c r="M262" s="3"/>
      <c r="N262" s="5"/>
      <c r="O262" s="3"/>
      <c r="P262" s="5"/>
      <c r="Q262" s="3"/>
      <c r="R262" s="6"/>
      <c r="S262" s="7"/>
      <c r="T262" s="3"/>
    </row>
    <row r="263" spans="1:20" ht="31.5" x14ac:dyDescent="0.25">
      <c r="A263" s="1"/>
      <c r="B263" s="97">
        <v>14</v>
      </c>
      <c r="C263" s="65" t="s">
        <v>106</v>
      </c>
      <c r="D263" s="3" t="s">
        <v>402</v>
      </c>
      <c r="E263" s="4">
        <v>1.35</v>
      </c>
      <c r="F263" s="25">
        <v>1</v>
      </c>
      <c r="G263" s="25">
        <v>1.0369999999999999</v>
      </c>
      <c r="H263" s="98">
        <v>1.0017821968399629</v>
      </c>
      <c r="I263" s="7"/>
      <c r="J263" s="5"/>
      <c r="K263" s="3">
        <v>1</v>
      </c>
      <c r="L263" s="5">
        <f t="shared" si="50"/>
        <v>1725709</v>
      </c>
      <c r="M263" s="3"/>
      <c r="N263" s="5"/>
      <c r="O263" s="3"/>
      <c r="P263" s="5"/>
      <c r="Q263" s="3"/>
      <c r="R263" s="6"/>
      <c r="S263" s="7"/>
      <c r="T263" s="3"/>
    </row>
    <row r="264" spans="1:20" ht="31.5" x14ac:dyDescent="0.25">
      <c r="A264" s="1"/>
      <c r="B264" s="62">
        <v>15</v>
      </c>
      <c r="C264" s="65" t="s">
        <v>116</v>
      </c>
      <c r="D264" s="3" t="s">
        <v>402</v>
      </c>
      <c r="E264" s="4">
        <v>1.35</v>
      </c>
      <c r="F264" s="25">
        <v>1</v>
      </c>
      <c r="G264" s="25">
        <v>1.0369999999999999</v>
      </c>
      <c r="H264" s="98">
        <v>1.0003427301615313</v>
      </c>
      <c r="I264" s="7"/>
      <c r="J264" s="5"/>
      <c r="K264" s="3">
        <v>1</v>
      </c>
      <c r="L264" s="5">
        <f t="shared" si="50"/>
        <v>1723229</v>
      </c>
      <c r="M264" s="3"/>
      <c r="N264" s="5"/>
      <c r="O264" s="3"/>
      <c r="P264" s="5"/>
      <c r="Q264" s="3"/>
      <c r="R264" s="6"/>
      <c r="S264" s="7"/>
      <c r="T264" s="3"/>
    </row>
    <row r="265" spans="1:20" ht="31.5" x14ac:dyDescent="0.25">
      <c r="A265" s="1"/>
      <c r="B265" s="97">
        <v>16</v>
      </c>
      <c r="C265" s="65" t="s">
        <v>108</v>
      </c>
      <c r="D265" s="3" t="s">
        <v>402</v>
      </c>
      <c r="E265" s="4">
        <v>1.35</v>
      </c>
      <c r="F265" s="25">
        <v>1</v>
      </c>
      <c r="G265" s="25">
        <v>1.0369999999999999</v>
      </c>
      <c r="H265" s="98">
        <v>1.0028103873245569</v>
      </c>
      <c r="I265" s="7"/>
      <c r="J265" s="5"/>
      <c r="K265" s="3">
        <v>1</v>
      </c>
      <c r="L265" s="5">
        <f t="shared" si="50"/>
        <v>1727480</v>
      </c>
      <c r="M265" s="3"/>
      <c r="N265" s="5"/>
      <c r="O265" s="3"/>
      <c r="P265" s="5"/>
      <c r="Q265" s="3"/>
      <c r="R265" s="6"/>
      <c r="S265" s="7"/>
      <c r="T265" s="3"/>
    </row>
    <row r="266" spans="1:20" ht="31.5" x14ac:dyDescent="0.25">
      <c r="A266" s="1"/>
      <c r="B266" s="62">
        <v>17</v>
      </c>
      <c r="C266" s="65" t="s">
        <v>495</v>
      </c>
      <c r="D266" s="3" t="s">
        <v>402</v>
      </c>
      <c r="E266" s="4">
        <v>1.35</v>
      </c>
      <c r="F266" s="25">
        <v>1</v>
      </c>
      <c r="G266" s="25">
        <v>1.0369999999999999</v>
      </c>
      <c r="H266" s="98">
        <v>1.0008910984199815</v>
      </c>
      <c r="I266" s="7"/>
      <c r="J266" s="5"/>
      <c r="K266" s="3">
        <v>1</v>
      </c>
      <c r="L266" s="5">
        <f t="shared" si="50"/>
        <v>1724174</v>
      </c>
      <c r="M266" s="3"/>
      <c r="N266" s="5"/>
      <c r="O266" s="3"/>
      <c r="P266" s="5"/>
      <c r="Q266" s="3"/>
      <c r="R266" s="6"/>
      <c r="S266" s="7"/>
      <c r="T266" s="3"/>
    </row>
    <row r="267" spans="1:20" ht="31.5" x14ac:dyDescent="0.25">
      <c r="A267" s="1"/>
      <c r="B267" s="97">
        <v>18</v>
      </c>
      <c r="C267" s="65" t="s">
        <v>113</v>
      </c>
      <c r="D267" s="3" t="s">
        <v>402</v>
      </c>
      <c r="E267" s="4">
        <v>1.35</v>
      </c>
      <c r="F267" s="25">
        <v>1</v>
      </c>
      <c r="G267" s="25">
        <v>1.0369999999999999</v>
      </c>
      <c r="H267" s="98">
        <v>1.0010967365169003</v>
      </c>
      <c r="I267" s="7"/>
      <c r="J267" s="5"/>
      <c r="K267" s="3">
        <v>1</v>
      </c>
      <c r="L267" s="5">
        <f t="shared" si="50"/>
        <v>1724528</v>
      </c>
      <c r="M267" s="3"/>
      <c r="N267" s="5"/>
      <c r="O267" s="3"/>
      <c r="P267" s="10"/>
      <c r="Q267" s="3"/>
      <c r="R267" s="6"/>
      <c r="S267" s="7"/>
      <c r="T267" s="3"/>
    </row>
    <row r="268" spans="1:20" ht="31.5" x14ac:dyDescent="0.25">
      <c r="A268" s="1"/>
      <c r="B268" s="97">
        <v>19</v>
      </c>
      <c r="C268" s="65" t="s">
        <v>440</v>
      </c>
      <c r="D268" s="3" t="s">
        <v>402</v>
      </c>
      <c r="E268" s="4">
        <v>1.35</v>
      </c>
      <c r="F268" s="25">
        <v>1</v>
      </c>
      <c r="G268" s="25">
        <v>1.0369999999999999</v>
      </c>
      <c r="H268" s="98">
        <v>1.0012795259363836</v>
      </c>
      <c r="I268" s="9"/>
      <c r="J268" s="10"/>
      <c r="K268" s="3">
        <v>1</v>
      </c>
      <c r="L268" s="5">
        <f t="shared" si="50"/>
        <v>1724843</v>
      </c>
      <c r="M268" s="11"/>
      <c r="N268" s="10"/>
      <c r="O268" s="11"/>
      <c r="P268" s="10"/>
      <c r="Q268" s="11"/>
      <c r="R268" s="52"/>
      <c r="S268" s="7"/>
      <c r="T268" s="3"/>
    </row>
    <row r="269" spans="1:20" s="28" customFormat="1" ht="50.25" customHeight="1" x14ac:dyDescent="0.25">
      <c r="A269" s="44">
        <v>17</v>
      </c>
      <c r="B269" s="115" t="s">
        <v>209</v>
      </c>
      <c r="C269" s="115"/>
      <c r="D269" s="45"/>
      <c r="E269" s="4"/>
      <c r="F269" s="25"/>
      <c r="G269" s="25"/>
      <c r="H269" s="98"/>
      <c r="I269" s="45">
        <f>I271+I272+I273+I274+I275+I276+I277+I278+I279+I280+I281+I282+I283+I284+I285+I286</f>
        <v>6</v>
      </c>
      <c r="J269" s="36">
        <f>J271+J272+J273+J274+J275+J276+J277+J278+J279+J280+J281+J282+J283+J284+J285+J286</f>
        <v>8753365</v>
      </c>
      <c r="K269" s="45">
        <f t="shared" ref="K269:R269" si="51">K271+K272+K273+K274+K275+K276+K277+K278+K279+K280+K281+K282+K283+K284+K285+K286</f>
        <v>10</v>
      </c>
      <c r="L269" s="36">
        <f t="shared" si="51"/>
        <v>19465173</v>
      </c>
      <c r="M269" s="45">
        <f t="shared" si="51"/>
        <v>0</v>
      </c>
      <c r="N269" s="36">
        <f t="shared" si="51"/>
        <v>0</v>
      </c>
      <c r="O269" s="45">
        <f t="shared" si="51"/>
        <v>0</v>
      </c>
      <c r="P269" s="36">
        <f t="shared" si="51"/>
        <v>0</v>
      </c>
      <c r="Q269" s="45">
        <f t="shared" si="51"/>
        <v>0</v>
      </c>
      <c r="R269" s="36">
        <f t="shared" si="51"/>
        <v>0</v>
      </c>
      <c r="S269" s="26">
        <f>I269+K269+M269+O269+Q269</f>
        <v>16</v>
      </c>
      <c r="T269" s="22">
        <f>J269+L269+N269+P269+R269</f>
        <v>28218538</v>
      </c>
    </row>
    <row r="270" spans="1:20" s="39" customFormat="1" x14ac:dyDescent="0.25">
      <c r="A270" s="46"/>
      <c r="B270" s="66"/>
      <c r="C270" s="30"/>
      <c r="D270" s="49"/>
      <c r="E270" s="4">
        <v>1.524</v>
      </c>
      <c r="F270" s="25">
        <v>1</v>
      </c>
      <c r="G270" s="25">
        <v>1.0369999999999999</v>
      </c>
      <c r="H270" s="98"/>
      <c r="I270" s="49"/>
      <c r="J270" s="34">
        <f>ROUND($J$7*E270*F270*G270,0)</f>
        <v>1458501</v>
      </c>
      <c r="K270" s="35"/>
      <c r="L270" s="34">
        <f>ROUND($L$7*E270*F270*G270,0)</f>
        <v>1944667</v>
      </c>
      <c r="M270" s="32"/>
      <c r="N270" s="34">
        <f>ROUND($N$7*E270*F270*G270,0)</f>
        <v>3889177</v>
      </c>
      <c r="O270" s="35"/>
      <c r="P270" s="36">
        <f>ROUND($P$7*E270*F270*G270,0)</f>
        <v>4594346</v>
      </c>
      <c r="Q270" s="32"/>
      <c r="R270" s="34">
        <f>ROUND($R$7*E270*F270*G270,0)</f>
        <v>5159451</v>
      </c>
      <c r="S270" s="37"/>
      <c r="T270" s="38"/>
    </row>
    <row r="271" spans="1:20" ht="31.5" x14ac:dyDescent="0.25">
      <c r="A271" s="1"/>
      <c r="B271" s="97">
        <v>1</v>
      </c>
      <c r="C271" s="65" t="s">
        <v>492</v>
      </c>
      <c r="D271" s="3" t="s">
        <v>402</v>
      </c>
      <c r="E271" s="4">
        <v>1.524</v>
      </c>
      <c r="F271" s="25">
        <v>1</v>
      </c>
      <c r="G271" s="25">
        <v>1.0369999999999999</v>
      </c>
      <c r="H271" s="98">
        <v>1.0000809598347893</v>
      </c>
      <c r="I271" s="7">
        <v>1</v>
      </c>
      <c r="J271" s="5">
        <f t="shared" ref="J271:J276" si="52">ROUND($J$7*E271*F271*G271*H271,0)</f>
        <v>1458619</v>
      </c>
      <c r="K271" s="3"/>
      <c r="L271" s="5"/>
      <c r="M271" s="3"/>
      <c r="N271" s="5"/>
      <c r="O271" s="3"/>
      <c r="P271" s="5"/>
      <c r="Q271" s="3"/>
      <c r="R271" s="6"/>
      <c r="S271" s="7"/>
      <c r="T271" s="3"/>
    </row>
    <row r="272" spans="1:20" ht="31.5" x14ac:dyDescent="0.25">
      <c r="A272" s="1"/>
      <c r="B272" s="97">
        <v>2</v>
      </c>
      <c r="C272" s="65" t="s">
        <v>265</v>
      </c>
      <c r="D272" s="3" t="s">
        <v>402</v>
      </c>
      <c r="E272" s="4">
        <v>1.524</v>
      </c>
      <c r="F272" s="25">
        <v>1</v>
      </c>
      <c r="G272" s="25">
        <v>1.0369999999999999</v>
      </c>
      <c r="H272" s="98">
        <v>1.0001889062811751</v>
      </c>
      <c r="I272" s="7">
        <v>1</v>
      </c>
      <c r="J272" s="5">
        <f t="shared" si="52"/>
        <v>1458776</v>
      </c>
      <c r="K272" s="3"/>
      <c r="L272" s="5"/>
      <c r="M272" s="3"/>
      <c r="N272" s="5"/>
      <c r="O272" s="3"/>
      <c r="P272" s="5"/>
      <c r="Q272" s="3"/>
      <c r="R272" s="6"/>
      <c r="S272" s="7"/>
      <c r="T272" s="3"/>
    </row>
    <row r="273" spans="1:20" ht="31.5" x14ac:dyDescent="0.25">
      <c r="A273" s="1"/>
      <c r="B273" s="97">
        <v>3</v>
      </c>
      <c r="C273" s="65" t="s">
        <v>263</v>
      </c>
      <c r="D273" s="3" t="s">
        <v>402</v>
      </c>
      <c r="E273" s="4">
        <v>1.524</v>
      </c>
      <c r="F273" s="25">
        <v>1</v>
      </c>
      <c r="G273" s="25">
        <v>1.0369999999999999</v>
      </c>
      <c r="H273" s="98">
        <v>1.0004587723971392</v>
      </c>
      <c r="I273" s="7">
        <v>1</v>
      </c>
      <c r="J273" s="5">
        <f t="shared" si="52"/>
        <v>1459170</v>
      </c>
      <c r="K273" s="3"/>
      <c r="L273" s="5"/>
      <c r="M273" s="3"/>
      <c r="N273" s="5"/>
      <c r="O273" s="3"/>
      <c r="P273" s="5"/>
      <c r="Q273" s="3"/>
      <c r="R273" s="6"/>
      <c r="S273" s="7"/>
      <c r="T273" s="3"/>
    </row>
    <row r="274" spans="1:20" ht="31.5" x14ac:dyDescent="0.25">
      <c r="A274" s="1"/>
      <c r="B274" s="97">
        <v>4</v>
      </c>
      <c r="C274" s="65" t="s">
        <v>261</v>
      </c>
      <c r="D274" s="3" t="s">
        <v>402</v>
      </c>
      <c r="E274" s="4">
        <v>1.524</v>
      </c>
      <c r="F274" s="25">
        <v>1</v>
      </c>
      <c r="G274" s="25">
        <v>1.0369999999999999</v>
      </c>
      <c r="H274" s="98">
        <v>1.0003508259507536</v>
      </c>
      <c r="I274" s="7">
        <v>1</v>
      </c>
      <c r="J274" s="5">
        <f t="shared" si="52"/>
        <v>1459012</v>
      </c>
      <c r="K274" s="3"/>
      <c r="L274" s="5"/>
      <c r="M274" s="3"/>
      <c r="N274" s="5"/>
      <c r="O274" s="3"/>
      <c r="P274" s="5"/>
      <c r="Q274" s="3"/>
      <c r="R274" s="6"/>
      <c r="S274" s="7"/>
      <c r="T274" s="3"/>
    </row>
    <row r="275" spans="1:20" ht="31.5" x14ac:dyDescent="0.25">
      <c r="A275" s="1"/>
      <c r="B275" s="97">
        <v>5</v>
      </c>
      <c r="C275" s="65" t="s">
        <v>264</v>
      </c>
      <c r="D275" s="3" t="s">
        <v>402</v>
      </c>
      <c r="E275" s="4">
        <v>1.524</v>
      </c>
      <c r="F275" s="25">
        <v>1</v>
      </c>
      <c r="G275" s="25">
        <v>1.0369999999999999</v>
      </c>
      <c r="H275" s="98">
        <v>1.0003238393391571</v>
      </c>
      <c r="I275" s="7">
        <v>1</v>
      </c>
      <c r="J275" s="5">
        <f t="shared" si="52"/>
        <v>1458973</v>
      </c>
      <c r="K275" s="3"/>
      <c r="L275" s="5"/>
      <c r="M275" s="3"/>
      <c r="N275" s="5"/>
      <c r="O275" s="3"/>
      <c r="P275" s="5"/>
      <c r="Q275" s="3"/>
      <c r="R275" s="6"/>
      <c r="S275" s="7"/>
      <c r="T275" s="3"/>
    </row>
    <row r="276" spans="1:20" ht="31.5" x14ac:dyDescent="0.25">
      <c r="A276" s="1"/>
      <c r="B276" s="97">
        <v>6</v>
      </c>
      <c r="C276" s="65" t="s">
        <v>262</v>
      </c>
      <c r="D276" s="3" t="s">
        <v>402</v>
      </c>
      <c r="E276" s="4">
        <v>1.524</v>
      </c>
      <c r="F276" s="25">
        <v>1</v>
      </c>
      <c r="G276" s="25">
        <v>1.0369999999999999</v>
      </c>
      <c r="H276" s="98">
        <v>1.0002158928927714</v>
      </c>
      <c r="I276" s="7">
        <v>1</v>
      </c>
      <c r="J276" s="5">
        <f t="shared" si="52"/>
        <v>1458815</v>
      </c>
      <c r="K276" s="3"/>
      <c r="L276" s="5"/>
      <c r="M276" s="3"/>
      <c r="N276" s="5"/>
      <c r="O276" s="3"/>
      <c r="P276" s="5"/>
      <c r="Q276" s="3"/>
      <c r="R276" s="6"/>
      <c r="S276" s="7"/>
      <c r="T276" s="3"/>
    </row>
    <row r="277" spans="1:20" ht="31.5" x14ac:dyDescent="0.25">
      <c r="A277" s="1"/>
      <c r="B277" s="97">
        <v>7</v>
      </c>
      <c r="C277" s="65" t="s">
        <v>266</v>
      </c>
      <c r="D277" s="3" t="s">
        <v>402</v>
      </c>
      <c r="E277" s="4">
        <v>1.524</v>
      </c>
      <c r="F277" s="25">
        <v>1</v>
      </c>
      <c r="G277" s="25">
        <v>1.0369999999999999</v>
      </c>
      <c r="H277" s="98">
        <v>1.0003845594129999</v>
      </c>
      <c r="I277" s="7"/>
      <c r="J277" s="5"/>
      <c r="K277" s="3">
        <v>1</v>
      </c>
      <c r="L277" s="5">
        <f t="shared" ref="L277:L286" si="53">ROUND($L$7*E277*F277*G277*H277,0)</f>
        <v>1945415</v>
      </c>
      <c r="M277" s="3"/>
      <c r="N277" s="5"/>
      <c r="O277" s="3"/>
      <c r="P277" s="5"/>
      <c r="Q277" s="3"/>
      <c r="R277" s="6"/>
      <c r="S277" s="7"/>
      <c r="T277" s="3"/>
    </row>
    <row r="278" spans="1:20" ht="31.5" x14ac:dyDescent="0.25">
      <c r="A278" s="1"/>
      <c r="B278" s="97">
        <v>8</v>
      </c>
      <c r="C278" s="65" t="s">
        <v>494</v>
      </c>
      <c r="D278" s="3" t="s">
        <v>402</v>
      </c>
      <c r="E278" s="4">
        <v>1.524</v>
      </c>
      <c r="F278" s="25">
        <v>1</v>
      </c>
      <c r="G278" s="25">
        <v>1.0369999999999999</v>
      </c>
      <c r="H278" s="98">
        <v>1.0006679189804732</v>
      </c>
      <c r="I278" s="7"/>
      <c r="J278" s="5"/>
      <c r="K278" s="3">
        <v>1</v>
      </c>
      <c r="L278" s="5">
        <f t="shared" si="53"/>
        <v>1945966</v>
      </c>
      <c r="M278" s="3"/>
      <c r="N278" s="5"/>
      <c r="O278" s="3"/>
      <c r="P278" s="5"/>
      <c r="Q278" s="3"/>
      <c r="R278" s="6"/>
      <c r="S278" s="7"/>
      <c r="T278" s="3"/>
    </row>
    <row r="279" spans="1:20" ht="31.5" x14ac:dyDescent="0.25">
      <c r="A279" s="1"/>
      <c r="B279" s="97">
        <v>9</v>
      </c>
      <c r="C279" s="65" t="s">
        <v>267</v>
      </c>
      <c r="D279" s="3" t="s">
        <v>402</v>
      </c>
      <c r="E279" s="4">
        <v>1.524</v>
      </c>
      <c r="F279" s="25">
        <v>1</v>
      </c>
      <c r="G279" s="25">
        <v>1.0369999999999999</v>
      </c>
      <c r="H279" s="98">
        <v>1.0006071990731575</v>
      </c>
      <c r="I279" s="7"/>
      <c r="J279" s="5"/>
      <c r="K279" s="3">
        <v>1</v>
      </c>
      <c r="L279" s="5">
        <f t="shared" si="53"/>
        <v>1945848</v>
      </c>
      <c r="M279" s="3"/>
      <c r="N279" s="5"/>
      <c r="O279" s="3"/>
      <c r="P279" s="5"/>
      <c r="Q279" s="3"/>
      <c r="R279" s="6"/>
      <c r="S279" s="7"/>
      <c r="T279" s="3"/>
    </row>
    <row r="280" spans="1:20" ht="31.5" x14ac:dyDescent="0.25">
      <c r="A280" s="1"/>
      <c r="B280" s="97">
        <v>10</v>
      </c>
      <c r="C280" s="65" t="s">
        <v>270</v>
      </c>
      <c r="D280" s="3" t="s">
        <v>402</v>
      </c>
      <c r="E280" s="4">
        <v>1.524</v>
      </c>
      <c r="F280" s="25">
        <v>1</v>
      </c>
      <c r="G280" s="25">
        <v>1.0369999999999999</v>
      </c>
      <c r="H280" s="98">
        <v>1.0011739182081045</v>
      </c>
      <c r="I280" s="7"/>
      <c r="J280" s="5"/>
      <c r="K280" s="3">
        <v>1</v>
      </c>
      <c r="L280" s="5">
        <f t="shared" si="53"/>
        <v>1946950</v>
      </c>
      <c r="M280" s="3"/>
      <c r="N280" s="5"/>
      <c r="O280" s="3"/>
      <c r="P280" s="5"/>
      <c r="Q280" s="3"/>
      <c r="R280" s="6"/>
      <c r="S280" s="7"/>
      <c r="T280" s="3"/>
    </row>
    <row r="281" spans="1:20" ht="31.5" x14ac:dyDescent="0.25">
      <c r="A281" s="1"/>
      <c r="B281" s="97">
        <v>11</v>
      </c>
      <c r="C281" s="65" t="s">
        <v>268</v>
      </c>
      <c r="D281" s="3" t="s">
        <v>402</v>
      </c>
      <c r="E281" s="4">
        <v>1.524</v>
      </c>
      <c r="F281" s="25">
        <v>1</v>
      </c>
      <c r="G281" s="25">
        <v>1.0369999999999999</v>
      </c>
      <c r="H281" s="98">
        <v>1.0011941581772097</v>
      </c>
      <c r="I281" s="7"/>
      <c r="J281" s="5"/>
      <c r="K281" s="3">
        <v>1</v>
      </c>
      <c r="L281" s="5">
        <f t="shared" si="53"/>
        <v>1946990</v>
      </c>
      <c r="M281" s="3"/>
      <c r="N281" s="5"/>
      <c r="O281" s="3"/>
      <c r="P281" s="5"/>
      <c r="Q281" s="3"/>
      <c r="R281" s="6"/>
      <c r="S281" s="7"/>
      <c r="T281" s="3"/>
    </row>
    <row r="282" spans="1:20" ht="31.5" x14ac:dyDescent="0.25">
      <c r="A282" s="1"/>
      <c r="B282" s="97">
        <v>12</v>
      </c>
      <c r="C282" s="65" t="s">
        <v>272</v>
      </c>
      <c r="D282" s="3" t="s">
        <v>402</v>
      </c>
      <c r="E282" s="4">
        <v>1.524</v>
      </c>
      <c r="F282" s="25">
        <v>1</v>
      </c>
      <c r="G282" s="25">
        <v>1.0369999999999999</v>
      </c>
      <c r="H282" s="98">
        <v>1.0008500787024206</v>
      </c>
      <c r="I282" s="7"/>
      <c r="J282" s="5"/>
      <c r="K282" s="3">
        <v>1</v>
      </c>
      <c r="L282" s="5">
        <f t="shared" si="53"/>
        <v>1946321</v>
      </c>
      <c r="M282" s="3"/>
      <c r="N282" s="5"/>
      <c r="O282" s="3"/>
      <c r="P282" s="5"/>
      <c r="Q282" s="3"/>
      <c r="R282" s="6"/>
      <c r="S282" s="7"/>
      <c r="T282" s="3"/>
    </row>
    <row r="283" spans="1:20" ht="31.5" x14ac:dyDescent="0.25">
      <c r="A283" s="1"/>
      <c r="B283" s="97">
        <v>13</v>
      </c>
      <c r="C283" s="65" t="s">
        <v>271</v>
      </c>
      <c r="D283" s="3" t="s">
        <v>402</v>
      </c>
      <c r="E283" s="4">
        <v>1.524</v>
      </c>
      <c r="F283" s="25">
        <v>1</v>
      </c>
      <c r="G283" s="25">
        <v>1.0369999999999999</v>
      </c>
      <c r="H283" s="98">
        <v>1.000728638887789</v>
      </c>
      <c r="I283" s="7"/>
      <c r="J283" s="5"/>
      <c r="K283" s="3">
        <v>1</v>
      </c>
      <c r="L283" s="5">
        <f t="shared" si="53"/>
        <v>1946084</v>
      </c>
      <c r="M283" s="3"/>
      <c r="N283" s="5"/>
      <c r="O283" s="3"/>
      <c r="P283" s="5"/>
      <c r="Q283" s="3"/>
      <c r="R283" s="6"/>
      <c r="S283" s="7"/>
      <c r="T283" s="3"/>
    </row>
    <row r="284" spans="1:20" ht="31.5" x14ac:dyDescent="0.25">
      <c r="A284" s="1"/>
      <c r="B284" s="97">
        <v>14</v>
      </c>
      <c r="C284" s="65" t="s">
        <v>269</v>
      </c>
      <c r="D284" s="3" t="s">
        <v>402</v>
      </c>
      <c r="E284" s="4">
        <v>1.524</v>
      </c>
      <c r="F284" s="25">
        <v>1</v>
      </c>
      <c r="G284" s="25">
        <v>1.0369999999999999</v>
      </c>
      <c r="H284" s="98">
        <v>1.0010727183625783</v>
      </c>
      <c r="I284" s="7"/>
      <c r="J284" s="5"/>
      <c r="K284" s="3">
        <v>1</v>
      </c>
      <c r="L284" s="5">
        <f t="shared" si="53"/>
        <v>1946754</v>
      </c>
      <c r="M284" s="3"/>
      <c r="N284" s="5"/>
      <c r="O284" s="3"/>
      <c r="P284" s="5"/>
      <c r="Q284" s="3"/>
      <c r="R284" s="6"/>
      <c r="S284" s="7"/>
      <c r="T284" s="3"/>
    </row>
    <row r="285" spans="1:20" ht="31.5" x14ac:dyDescent="0.25">
      <c r="A285" s="1"/>
      <c r="B285" s="97">
        <v>15</v>
      </c>
      <c r="C285" s="65" t="s">
        <v>493</v>
      </c>
      <c r="D285" s="3" t="s">
        <v>402</v>
      </c>
      <c r="E285" s="4">
        <v>1.524</v>
      </c>
      <c r="F285" s="25">
        <v>1</v>
      </c>
      <c r="G285" s="25">
        <v>1.0369999999999999</v>
      </c>
      <c r="H285" s="98">
        <v>1.0013155979918413</v>
      </c>
      <c r="I285" s="7"/>
      <c r="J285" s="5"/>
      <c r="K285" s="3">
        <v>1</v>
      </c>
      <c r="L285" s="5">
        <f t="shared" si="53"/>
        <v>1947226</v>
      </c>
      <c r="M285" s="3"/>
      <c r="N285" s="5"/>
      <c r="O285" s="3"/>
      <c r="P285" s="5"/>
      <c r="Q285" s="3"/>
      <c r="R285" s="6"/>
      <c r="S285" s="7"/>
      <c r="T285" s="3"/>
    </row>
    <row r="286" spans="1:20" ht="31.5" x14ac:dyDescent="0.25">
      <c r="A286" s="1"/>
      <c r="B286" s="97">
        <v>16</v>
      </c>
      <c r="C286" s="65" t="s">
        <v>273</v>
      </c>
      <c r="D286" s="3" t="s">
        <v>402</v>
      </c>
      <c r="E286" s="4">
        <v>1.524</v>
      </c>
      <c r="F286" s="25">
        <v>1</v>
      </c>
      <c r="G286" s="25">
        <v>1.0369999999999999</v>
      </c>
      <c r="H286" s="98">
        <v>1.0015179976828938</v>
      </c>
      <c r="I286" s="7"/>
      <c r="J286" s="5"/>
      <c r="K286" s="3">
        <v>1</v>
      </c>
      <c r="L286" s="5">
        <f t="shared" si="53"/>
        <v>1947619</v>
      </c>
      <c r="M286" s="3"/>
      <c r="N286" s="5"/>
      <c r="O286" s="3"/>
      <c r="P286" s="5"/>
      <c r="Q286" s="3"/>
      <c r="R286" s="6"/>
      <c r="S286" s="7"/>
      <c r="T286" s="3"/>
    </row>
    <row r="287" spans="1:20" s="28" customFormat="1" ht="50.25" customHeight="1" x14ac:dyDescent="0.25">
      <c r="A287" s="44">
        <v>18</v>
      </c>
      <c r="B287" s="115" t="s">
        <v>210</v>
      </c>
      <c r="C287" s="115"/>
      <c r="D287" s="45"/>
      <c r="E287" s="4"/>
      <c r="F287" s="25"/>
      <c r="G287" s="25"/>
      <c r="H287" s="98"/>
      <c r="I287" s="45">
        <f>I289+I290+I291+I292+I293+I294+I295+I296+I297+I298+I299+I300+I301+I302+I303</f>
        <v>4</v>
      </c>
      <c r="J287" s="36">
        <f>J289+J290+J291+J292+J293+J294+J295+J296+J297+J298+J299+J300+J301+J302+J303</f>
        <v>5180777</v>
      </c>
      <c r="K287" s="45">
        <f t="shared" ref="K287:R287" si="54">K289+K290+K291+K292+K293+K294+K295+K296+K297+K298+K299+K300+K301+K302+K303</f>
        <v>11</v>
      </c>
      <c r="L287" s="36">
        <f t="shared" si="54"/>
        <v>19010380</v>
      </c>
      <c r="M287" s="45">
        <f t="shared" si="54"/>
        <v>0</v>
      </c>
      <c r="N287" s="36">
        <f t="shared" si="54"/>
        <v>0</v>
      </c>
      <c r="O287" s="45">
        <f t="shared" si="54"/>
        <v>0</v>
      </c>
      <c r="P287" s="36">
        <f t="shared" si="54"/>
        <v>0</v>
      </c>
      <c r="Q287" s="45">
        <f t="shared" si="54"/>
        <v>0</v>
      </c>
      <c r="R287" s="36">
        <f t="shared" si="54"/>
        <v>0</v>
      </c>
      <c r="S287" s="26">
        <f>I287+K287+M287+O287+Q287</f>
        <v>15</v>
      </c>
      <c r="T287" s="22">
        <f>J287+L287+N287+P287+R287</f>
        <v>24191157</v>
      </c>
    </row>
    <row r="288" spans="1:20" s="39" customFormat="1" x14ac:dyDescent="0.25">
      <c r="A288" s="46"/>
      <c r="B288" s="30"/>
      <c r="C288" s="66"/>
      <c r="D288" s="49"/>
      <c r="E288" s="4">
        <v>1.353</v>
      </c>
      <c r="F288" s="25">
        <v>1</v>
      </c>
      <c r="G288" s="25">
        <v>1.0369999999999999</v>
      </c>
      <c r="H288" s="98"/>
      <c r="I288" s="49"/>
      <c r="J288" s="34">
        <f>ROUND($J$7*E288*F288*G288,0)</f>
        <v>1294850</v>
      </c>
      <c r="K288" s="35"/>
      <c r="L288" s="34">
        <f>ROUND($L$7*E288*F288*G288,0)</f>
        <v>1726467</v>
      </c>
      <c r="M288" s="32"/>
      <c r="N288" s="34">
        <f>ROUND($N$7*E288*F288*G288,0)</f>
        <v>3452793</v>
      </c>
      <c r="O288" s="35"/>
      <c r="P288" s="36">
        <f>ROUND($P$7*E288*F288*G288,0)</f>
        <v>4078839</v>
      </c>
      <c r="Q288" s="32"/>
      <c r="R288" s="34">
        <f>ROUND($R$7*E288*F288*G288,0)</f>
        <v>4580536</v>
      </c>
      <c r="S288" s="37"/>
      <c r="T288" s="38"/>
    </row>
    <row r="289" spans="1:20" ht="31.5" x14ac:dyDescent="0.25">
      <c r="A289" s="1"/>
      <c r="B289" s="24">
        <v>1</v>
      </c>
      <c r="C289" s="65" t="s">
        <v>274</v>
      </c>
      <c r="D289" s="3" t="s">
        <v>402</v>
      </c>
      <c r="E289" s="4">
        <v>1.353</v>
      </c>
      <c r="F289" s="25">
        <v>1</v>
      </c>
      <c r="G289" s="25">
        <v>1.0369999999999999</v>
      </c>
      <c r="H289" s="98">
        <v>1.0001215893732864</v>
      </c>
      <c r="I289" s="7">
        <v>1</v>
      </c>
      <c r="J289" s="5">
        <f t="shared" ref="J289:J294" si="55">ROUND($J$7*E289*F289*G289*H289,0)</f>
        <v>1295007</v>
      </c>
      <c r="K289" s="3"/>
      <c r="L289" s="5"/>
      <c r="M289" s="3"/>
      <c r="N289" s="5"/>
      <c r="O289" s="3"/>
      <c r="P289" s="5"/>
      <c r="Q289" s="3"/>
      <c r="R289" s="6"/>
      <c r="S289" s="7"/>
      <c r="T289" s="3"/>
    </row>
    <row r="290" spans="1:20" ht="31.5" x14ac:dyDescent="0.25">
      <c r="A290" s="1"/>
      <c r="B290" s="97">
        <v>2</v>
      </c>
      <c r="C290" s="65" t="s">
        <v>276</v>
      </c>
      <c r="D290" s="3" t="s">
        <v>402</v>
      </c>
      <c r="E290" s="4">
        <v>1.353</v>
      </c>
      <c r="F290" s="25">
        <v>1</v>
      </c>
      <c r="G290" s="25">
        <v>1.0369999999999999</v>
      </c>
      <c r="H290" s="98">
        <v>1.0002735760898946</v>
      </c>
      <c r="I290" s="7">
        <v>1</v>
      </c>
      <c r="J290" s="5">
        <f t="shared" si="55"/>
        <v>1295204</v>
      </c>
      <c r="K290" s="3"/>
      <c r="L290" s="5"/>
      <c r="M290" s="3"/>
      <c r="N290" s="5"/>
      <c r="O290" s="3"/>
      <c r="P290" s="5"/>
      <c r="Q290" s="3"/>
      <c r="R290" s="6"/>
      <c r="S290" s="7"/>
      <c r="T290" s="3"/>
    </row>
    <row r="291" spans="1:20" ht="31.5" x14ac:dyDescent="0.25">
      <c r="A291" s="1"/>
      <c r="B291" s="24">
        <v>3</v>
      </c>
      <c r="C291" s="65" t="s">
        <v>275</v>
      </c>
      <c r="D291" s="3" t="s">
        <v>402</v>
      </c>
      <c r="E291" s="4">
        <v>1.353</v>
      </c>
      <c r="F291" s="25">
        <v>1</v>
      </c>
      <c r="G291" s="25">
        <v>1.0369999999999999</v>
      </c>
      <c r="H291" s="98">
        <v>1.0007751321050444</v>
      </c>
      <c r="I291" s="7"/>
      <c r="J291" s="5"/>
      <c r="K291" s="3">
        <v>1</v>
      </c>
      <c r="L291" s="5">
        <f t="shared" ref="L291" si="56">ROUND($L$7*E291*F291*G291*H291,0)</f>
        <v>1727805</v>
      </c>
      <c r="M291" s="3"/>
      <c r="N291" s="5"/>
      <c r="O291" s="3"/>
      <c r="P291" s="5"/>
      <c r="Q291" s="3"/>
      <c r="R291" s="6"/>
      <c r="S291" s="7"/>
      <c r="T291" s="3"/>
    </row>
    <row r="292" spans="1:20" ht="31.5" x14ac:dyDescent="0.25">
      <c r="A292" s="1"/>
      <c r="B292" s="97">
        <v>4</v>
      </c>
      <c r="C292" s="65" t="s">
        <v>277</v>
      </c>
      <c r="D292" s="3" t="s">
        <v>402</v>
      </c>
      <c r="E292" s="4">
        <v>1.353</v>
      </c>
      <c r="F292" s="25">
        <v>1</v>
      </c>
      <c r="G292" s="25">
        <v>1.0369999999999999</v>
      </c>
      <c r="H292" s="98">
        <v>1.0005167548364675</v>
      </c>
      <c r="I292" s="7">
        <v>1</v>
      </c>
      <c r="J292" s="5">
        <f t="shared" si="55"/>
        <v>1295519</v>
      </c>
      <c r="K292" s="3"/>
      <c r="L292" s="5"/>
      <c r="M292" s="3"/>
      <c r="N292" s="5"/>
      <c r="O292" s="3"/>
      <c r="P292" s="5"/>
      <c r="Q292" s="3"/>
      <c r="R292" s="6"/>
      <c r="S292" s="7"/>
      <c r="T292" s="3"/>
    </row>
    <row r="293" spans="1:20" ht="31.5" x14ac:dyDescent="0.25">
      <c r="A293" s="1"/>
      <c r="B293" s="24">
        <v>5</v>
      </c>
      <c r="C293" s="65" t="s">
        <v>278</v>
      </c>
      <c r="D293" s="3" t="s">
        <v>402</v>
      </c>
      <c r="E293" s="4">
        <v>1.353</v>
      </c>
      <c r="F293" s="25">
        <v>1</v>
      </c>
      <c r="G293" s="25">
        <v>1.0369999999999999</v>
      </c>
      <c r="H293" s="98">
        <v>1.0004787580648804</v>
      </c>
      <c r="I293" s="7"/>
      <c r="J293" s="5"/>
      <c r="K293" s="3">
        <v>1</v>
      </c>
      <c r="L293" s="5">
        <f t="shared" ref="L293" si="57">ROUND($L$7*E293*F293*G293*H293,0)</f>
        <v>1727293</v>
      </c>
      <c r="M293" s="3"/>
      <c r="N293" s="5"/>
      <c r="O293" s="3"/>
      <c r="P293" s="5"/>
      <c r="Q293" s="3"/>
      <c r="R293" s="6"/>
      <c r="S293" s="7"/>
      <c r="T293" s="3"/>
    </row>
    <row r="294" spans="1:20" ht="31.5" x14ac:dyDescent="0.25">
      <c r="A294" s="1"/>
      <c r="B294" s="97">
        <v>6</v>
      </c>
      <c r="C294" s="65" t="s">
        <v>279</v>
      </c>
      <c r="D294" s="3" t="s">
        <v>402</v>
      </c>
      <c r="E294" s="4">
        <v>1.353</v>
      </c>
      <c r="F294" s="25">
        <v>1</v>
      </c>
      <c r="G294" s="25">
        <v>1.0369999999999999</v>
      </c>
      <c r="H294" s="98">
        <v>1.000151986716608</v>
      </c>
      <c r="I294" s="3">
        <v>1</v>
      </c>
      <c r="J294" s="5">
        <f t="shared" si="55"/>
        <v>1295047</v>
      </c>
      <c r="K294" s="3"/>
      <c r="L294" s="5"/>
      <c r="M294" s="3"/>
      <c r="N294" s="5"/>
      <c r="O294" s="3"/>
      <c r="P294" s="5"/>
      <c r="Q294" s="3"/>
      <c r="R294" s="6"/>
      <c r="S294" s="7"/>
      <c r="T294" s="3"/>
    </row>
    <row r="295" spans="1:20" ht="31.5" x14ac:dyDescent="0.25">
      <c r="A295" s="1"/>
      <c r="B295" s="24">
        <v>7</v>
      </c>
      <c r="C295" s="65" t="s">
        <v>280</v>
      </c>
      <c r="D295" s="3" t="s">
        <v>402</v>
      </c>
      <c r="E295" s="4">
        <v>1.353</v>
      </c>
      <c r="F295" s="25">
        <v>1</v>
      </c>
      <c r="G295" s="25">
        <v>1.0369999999999999</v>
      </c>
      <c r="H295" s="98">
        <v>1.0007751321050444</v>
      </c>
      <c r="I295" s="7"/>
      <c r="J295" s="5"/>
      <c r="K295" s="3">
        <v>1</v>
      </c>
      <c r="L295" s="5">
        <f t="shared" ref="L295:L303" si="58">ROUND($L$7*E295*F295*G295*H295,0)</f>
        <v>1727805</v>
      </c>
      <c r="M295" s="3"/>
      <c r="N295" s="5"/>
      <c r="O295" s="3"/>
      <c r="P295" s="5"/>
      <c r="Q295" s="3"/>
      <c r="R295" s="6"/>
      <c r="S295" s="7"/>
      <c r="T295" s="3"/>
    </row>
    <row r="296" spans="1:20" ht="31.5" x14ac:dyDescent="0.25">
      <c r="A296" s="1"/>
      <c r="B296" s="97">
        <v>8</v>
      </c>
      <c r="C296" s="65" t="s">
        <v>281</v>
      </c>
      <c r="D296" s="3" t="s">
        <v>402</v>
      </c>
      <c r="E296" s="4">
        <v>1.353</v>
      </c>
      <c r="F296" s="25">
        <v>1</v>
      </c>
      <c r="G296" s="25">
        <v>1.0369999999999999</v>
      </c>
      <c r="H296" s="98">
        <v>1.0007295360988655</v>
      </c>
      <c r="I296" s="7"/>
      <c r="J296" s="5"/>
      <c r="K296" s="3">
        <v>1</v>
      </c>
      <c r="L296" s="5">
        <f t="shared" si="58"/>
        <v>1727726</v>
      </c>
      <c r="M296" s="3"/>
      <c r="N296" s="5"/>
      <c r="O296" s="3"/>
      <c r="P296" s="5"/>
      <c r="Q296" s="3"/>
      <c r="R296" s="6"/>
      <c r="S296" s="7"/>
      <c r="T296" s="3"/>
    </row>
    <row r="297" spans="1:20" ht="31.5" x14ac:dyDescent="0.25">
      <c r="A297" s="1"/>
      <c r="B297" s="24">
        <v>9</v>
      </c>
      <c r="C297" s="65" t="s">
        <v>282</v>
      </c>
      <c r="D297" s="3" t="s">
        <v>402</v>
      </c>
      <c r="E297" s="4">
        <v>1.353</v>
      </c>
      <c r="F297" s="25">
        <v>1</v>
      </c>
      <c r="G297" s="25">
        <v>1.0369999999999999</v>
      </c>
      <c r="H297" s="98">
        <v>1.0019834262687903</v>
      </c>
      <c r="I297" s="7"/>
      <c r="J297" s="5"/>
      <c r="K297" s="3">
        <v>1</v>
      </c>
      <c r="L297" s="5">
        <f t="shared" si="58"/>
        <v>1729891</v>
      </c>
      <c r="M297" s="3"/>
      <c r="N297" s="5"/>
      <c r="O297" s="3"/>
      <c r="P297" s="5"/>
      <c r="Q297" s="3"/>
      <c r="R297" s="6"/>
      <c r="S297" s="7"/>
      <c r="T297" s="3"/>
    </row>
    <row r="298" spans="1:20" ht="31.5" x14ac:dyDescent="0.25">
      <c r="A298" s="1"/>
      <c r="B298" s="97">
        <v>10</v>
      </c>
      <c r="C298" s="65" t="s">
        <v>283</v>
      </c>
      <c r="D298" s="3" t="s">
        <v>402</v>
      </c>
      <c r="E298" s="4">
        <v>1.353</v>
      </c>
      <c r="F298" s="25">
        <v>1</v>
      </c>
      <c r="G298" s="25">
        <v>1.0369999999999999</v>
      </c>
      <c r="H298" s="98">
        <v>1.0003875660525223</v>
      </c>
      <c r="I298" s="7"/>
      <c r="J298" s="5"/>
      <c r="K298" s="3">
        <v>1</v>
      </c>
      <c r="L298" s="5">
        <f t="shared" si="58"/>
        <v>1727136</v>
      </c>
      <c r="M298" s="3"/>
      <c r="N298" s="5"/>
      <c r="O298" s="3"/>
      <c r="P298" s="5"/>
      <c r="Q298" s="3"/>
      <c r="R298" s="6"/>
      <c r="S298" s="7"/>
      <c r="T298" s="3"/>
    </row>
    <row r="299" spans="1:20" ht="31.5" x14ac:dyDescent="0.25">
      <c r="A299" s="1"/>
      <c r="B299" s="24">
        <v>11</v>
      </c>
      <c r="C299" s="65" t="s">
        <v>284</v>
      </c>
      <c r="D299" s="3" t="s">
        <v>402</v>
      </c>
      <c r="E299" s="4">
        <v>1.353</v>
      </c>
      <c r="F299" s="25">
        <v>1</v>
      </c>
      <c r="G299" s="25">
        <v>1.0369999999999999</v>
      </c>
      <c r="H299" s="98">
        <v>1.0011854961606563</v>
      </c>
      <c r="I299" s="7"/>
      <c r="J299" s="5"/>
      <c r="K299" s="3">
        <v>1</v>
      </c>
      <c r="L299" s="5">
        <f t="shared" si="58"/>
        <v>1728513</v>
      </c>
      <c r="M299" s="3"/>
      <c r="N299" s="5"/>
      <c r="O299" s="3"/>
      <c r="P299" s="5"/>
      <c r="Q299" s="3"/>
      <c r="R299" s="6"/>
      <c r="S299" s="7"/>
      <c r="T299" s="3"/>
    </row>
    <row r="300" spans="1:20" ht="31.5" x14ac:dyDescent="0.25">
      <c r="A300" s="1"/>
      <c r="B300" s="97">
        <v>12</v>
      </c>
      <c r="C300" s="65" t="s">
        <v>285</v>
      </c>
      <c r="D300" s="3" t="s">
        <v>402</v>
      </c>
      <c r="E300" s="4">
        <v>1.353</v>
      </c>
      <c r="F300" s="25">
        <v>1</v>
      </c>
      <c r="G300" s="25">
        <v>1.0369999999999999</v>
      </c>
      <c r="H300" s="98">
        <v>1.0016870522286265</v>
      </c>
      <c r="I300" s="7"/>
      <c r="J300" s="5"/>
      <c r="K300" s="3">
        <v>1</v>
      </c>
      <c r="L300" s="5">
        <f t="shared" si="58"/>
        <v>1729379</v>
      </c>
      <c r="M300" s="3"/>
      <c r="N300" s="5"/>
      <c r="O300" s="3"/>
      <c r="P300" s="5"/>
      <c r="Q300" s="3"/>
      <c r="R300" s="6"/>
      <c r="S300" s="7"/>
      <c r="T300" s="3"/>
    </row>
    <row r="301" spans="1:20" ht="31.5" x14ac:dyDescent="0.25">
      <c r="A301" s="1"/>
      <c r="B301" s="24">
        <v>13</v>
      </c>
      <c r="C301" s="65" t="s">
        <v>286</v>
      </c>
      <c r="D301" s="3" t="s">
        <v>402</v>
      </c>
      <c r="E301" s="4">
        <v>1.353</v>
      </c>
      <c r="F301" s="25">
        <v>1</v>
      </c>
      <c r="G301" s="25">
        <v>1.0369999999999999</v>
      </c>
      <c r="H301" s="98">
        <v>1</v>
      </c>
      <c r="I301" s="7"/>
      <c r="J301" s="5"/>
      <c r="K301" s="3">
        <v>1</v>
      </c>
      <c r="L301" s="5">
        <f t="shared" si="58"/>
        <v>1726467</v>
      </c>
      <c r="M301" s="3"/>
      <c r="N301" s="5"/>
      <c r="O301" s="3"/>
      <c r="P301" s="5"/>
      <c r="Q301" s="3"/>
      <c r="R301" s="6"/>
      <c r="S301" s="7"/>
      <c r="T301" s="3"/>
    </row>
    <row r="302" spans="1:20" ht="31.5" x14ac:dyDescent="0.25">
      <c r="A302" s="1"/>
      <c r="B302" s="97">
        <v>14</v>
      </c>
      <c r="C302" s="65" t="s">
        <v>287</v>
      </c>
      <c r="D302" s="3" t="s">
        <v>402</v>
      </c>
      <c r="E302" s="4">
        <v>1.353</v>
      </c>
      <c r="F302" s="25">
        <v>1</v>
      </c>
      <c r="G302" s="25">
        <v>1.0369999999999999</v>
      </c>
      <c r="H302" s="98">
        <v>1.0022342043027757</v>
      </c>
      <c r="I302" s="7"/>
      <c r="J302" s="5"/>
      <c r="K302" s="3">
        <v>1</v>
      </c>
      <c r="L302" s="5">
        <f t="shared" si="58"/>
        <v>1730324</v>
      </c>
      <c r="M302" s="3"/>
      <c r="N302" s="5"/>
      <c r="O302" s="3"/>
      <c r="P302" s="5"/>
      <c r="Q302" s="3"/>
      <c r="R302" s="6"/>
      <c r="S302" s="7"/>
      <c r="T302" s="3"/>
    </row>
    <row r="303" spans="1:20" ht="31.5" x14ac:dyDescent="0.25">
      <c r="A303" s="1"/>
      <c r="B303" s="24">
        <v>15</v>
      </c>
      <c r="C303" s="65" t="s">
        <v>410</v>
      </c>
      <c r="D303" s="3" t="s">
        <v>402</v>
      </c>
      <c r="E303" s="4">
        <v>1.353</v>
      </c>
      <c r="F303" s="25">
        <v>1</v>
      </c>
      <c r="G303" s="25">
        <v>1.0369999999999999</v>
      </c>
      <c r="H303" s="98">
        <v>1.0009119201235819</v>
      </c>
      <c r="I303" s="9"/>
      <c r="J303" s="10"/>
      <c r="K303" s="3">
        <v>1</v>
      </c>
      <c r="L303" s="5">
        <f t="shared" si="58"/>
        <v>1728041</v>
      </c>
      <c r="M303" s="11"/>
      <c r="N303" s="10"/>
      <c r="O303" s="11"/>
      <c r="P303" s="10"/>
      <c r="Q303" s="11"/>
      <c r="R303" s="52"/>
      <c r="S303" s="7"/>
      <c r="T303" s="3"/>
    </row>
    <row r="304" spans="1:20" s="28" customFormat="1" ht="45.75" customHeight="1" x14ac:dyDescent="0.25">
      <c r="A304" s="44">
        <v>19</v>
      </c>
      <c r="B304" s="115" t="s">
        <v>211</v>
      </c>
      <c r="C304" s="115"/>
      <c r="D304" s="45"/>
      <c r="E304" s="4"/>
      <c r="F304" s="25"/>
      <c r="G304" s="25"/>
      <c r="H304" s="98"/>
      <c r="I304" s="45">
        <f>I306+I307+I308+I309+I310+I311+I312+I313+I314+I315+I316+I317+I318+I319+I320+I321</f>
        <v>3</v>
      </c>
      <c r="J304" s="36">
        <f>J306+J307+J308+J309+J310+J311+J312+J313+J314+J315+J316+J317+J318+J319+J320+J321</f>
        <v>3899810</v>
      </c>
      <c r="K304" s="45">
        <f t="shared" ref="K304:R304" si="59">K306+K307+K308+K309+K310+K311+K312+K313+K314+K315+K316+K317+K318+K319+K320+K321</f>
        <v>12</v>
      </c>
      <c r="L304" s="36">
        <f t="shared" si="59"/>
        <v>20827775</v>
      </c>
      <c r="M304" s="45">
        <f t="shared" si="59"/>
        <v>1</v>
      </c>
      <c r="N304" s="36">
        <f t="shared" si="59"/>
        <v>3475904</v>
      </c>
      <c r="O304" s="45">
        <f t="shared" si="59"/>
        <v>0</v>
      </c>
      <c r="P304" s="36">
        <f t="shared" si="59"/>
        <v>0</v>
      </c>
      <c r="Q304" s="45">
        <f t="shared" si="59"/>
        <v>0</v>
      </c>
      <c r="R304" s="36">
        <f t="shared" si="59"/>
        <v>0</v>
      </c>
      <c r="S304" s="26">
        <f>I304+K304+M304+O304+Q304</f>
        <v>16</v>
      </c>
      <c r="T304" s="22">
        <f>J304+L304+N304+P304+R304</f>
        <v>28203489</v>
      </c>
    </row>
    <row r="305" spans="1:20" s="39" customFormat="1" x14ac:dyDescent="0.25">
      <c r="A305" s="46"/>
      <c r="B305" s="30"/>
      <c r="C305" s="30"/>
      <c r="D305" s="49"/>
      <c r="E305" s="4">
        <v>1.3580000000000001</v>
      </c>
      <c r="F305" s="25">
        <v>1</v>
      </c>
      <c r="G305" s="25">
        <v>1.0369999999999999</v>
      </c>
      <c r="H305" s="98"/>
      <c r="I305" s="49"/>
      <c r="J305" s="34">
        <f>ROUND($J$7*E305*F305*G305,0)</f>
        <v>1299635</v>
      </c>
      <c r="K305" s="35"/>
      <c r="L305" s="34">
        <f>ROUND($L$7*E305*F305*G305,0)</f>
        <v>1732847</v>
      </c>
      <c r="M305" s="32"/>
      <c r="N305" s="34">
        <f>ROUND($N$7*E305*F305*G305,0)</f>
        <v>3465553</v>
      </c>
      <c r="O305" s="35"/>
      <c r="P305" s="36">
        <f>ROUND($P$7*E305*F305*G305,0)</f>
        <v>4093912</v>
      </c>
      <c r="Q305" s="32"/>
      <c r="R305" s="34">
        <f>ROUND($R$7*E305*F305*G305,0)</f>
        <v>4597463</v>
      </c>
      <c r="S305" s="37"/>
      <c r="T305" s="38"/>
    </row>
    <row r="306" spans="1:20" ht="31.5" x14ac:dyDescent="0.25">
      <c r="A306" s="1"/>
      <c r="B306" s="97">
        <v>1</v>
      </c>
      <c r="C306" s="65" t="s">
        <v>289</v>
      </c>
      <c r="D306" s="3" t="s">
        <v>402</v>
      </c>
      <c r="E306" s="4">
        <v>1.3580000000000001</v>
      </c>
      <c r="F306" s="25">
        <v>1</v>
      </c>
      <c r="G306" s="25">
        <v>1.0369999999999999</v>
      </c>
      <c r="H306" s="98">
        <v>1.0002498547188527</v>
      </c>
      <c r="I306" s="9"/>
      <c r="J306" s="5"/>
      <c r="K306" s="3">
        <v>1</v>
      </c>
      <c r="L306" s="5">
        <f t="shared" ref="L306" si="60">ROUND($L$7*E306*F306*G306*H306,0)</f>
        <v>1733280</v>
      </c>
      <c r="M306" s="11"/>
      <c r="N306" s="10"/>
      <c r="O306" s="11"/>
      <c r="P306" s="10"/>
      <c r="Q306" s="11"/>
      <c r="R306" s="10"/>
      <c r="S306" s="7"/>
      <c r="T306" s="5"/>
    </row>
    <row r="307" spans="1:20" ht="31.5" x14ac:dyDescent="0.25">
      <c r="A307" s="1"/>
      <c r="B307" s="97">
        <v>2</v>
      </c>
      <c r="C307" s="65" t="s">
        <v>491</v>
      </c>
      <c r="D307" s="3" t="s">
        <v>402</v>
      </c>
      <c r="E307" s="4">
        <v>1.3580000000000001</v>
      </c>
      <c r="F307" s="25">
        <v>1</v>
      </c>
      <c r="G307" s="25">
        <v>1.0369999999999999</v>
      </c>
      <c r="H307" s="98">
        <v>1.0003331396892206</v>
      </c>
      <c r="I307" s="9">
        <v>1</v>
      </c>
      <c r="J307" s="5">
        <f t="shared" ref="J307:J308" si="61">ROUND($J$7*E307*F307*G307*H307,0)</f>
        <v>1300068</v>
      </c>
      <c r="K307" s="3"/>
      <c r="L307" s="5"/>
      <c r="M307" s="11"/>
      <c r="N307" s="10"/>
      <c r="O307" s="11"/>
      <c r="P307" s="10"/>
      <c r="Q307" s="11"/>
      <c r="R307" s="10"/>
      <c r="S307" s="7"/>
      <c r="T307" s="5"/>
    </row>
    <row r="308" spans="1:20" ht="31.5" x14ac:dyDescent="0.25">
      <c r="A308" s="1"/>
      <c r="B308" s="97">
        <v>3</v>
      </c>
      <c r="C308" s="65" t="s">
        <v>43</v>
      </c>
      <c r="D308" s="3" t="s">
        <v>402</v>
      </c>
      <c r="E308" s="4">
        <v>1.3580000000000001</v>
      </c>
      <c r="F308" s="25">
        <v>1</v>
      </c>
      <c r="G308" s="25">
        <v>1.0369999999999999</v>
      </c>
      <c r="H308" s="98">
        <v>1.000272568836635</v>
      </c>
      <c r="I308" s="9">
        <v>1</v>
      </c>
      <c r="J308" s="5">
        <f t="shared" si="61"/>
        <v>1299989</v>
      </c>
      <c r="K308" s="3"/>
      <c r="L308" s="5"/>
      <c r="M308" s="11"/>
      <c r="N308" s="10"/>
      <c r="O308" s="11"/>
      <c r="P308" s="10"/>
      <c r="Q308" s="11"/>
      <c r="R308" s="10"/>
      <c r="S308" s="7"/>
      <c r="T308" s="5"/>
    </row>
    <row r="309" spans="1:20" ht="31.5" x14ac:dyDescent="0.25">
      <c r="A309" s="1"/>
      <c r="B309" s="97">
        <v>4</v>
      </c>
      <c r="C309" s="65" t="s">
        <v>291</v>
      </c>
      <c r="D309" s="3" t="s">
        <v>402</v>
      </c>
      <c r="E309" s="4">
        <v>1.3580000000000001</v>
      </c>
      <c r="F309" s="25">
        <v>1</v>
      </c>
      <c r="G309" s="25">
        <v>1.0369999999999999</v>
      </c>
      <c r="H309" s="98">
        <v>1.0008404204179595</v>
      </c>
      <c r="I309" s="9"/>
      <c r="J309" s="5"/>
      <c r="K309" s="3">
        <v>1</v>
      </c>
      <c r="L309" s="5">
        <f t="shared" ref="L309" si="62">ROUND($L$7*E309*F309*G309*H309,0)</f>
        <v>1734303</v>
      </c>
      <c r="M309" s="11"/>
      <c r="N309" s="10"/>
      <c r="O309" s="11"/>
      <c r="P309" s="10"/>
      <c r="Q309" s="11"/>
      <c r="R309" s="10"/>
      <c r="S309" s="7"/>
      <c r="T309" s="5"/>
    </row>
    <row r="310" spans="1:20" ht="31.5" x14ac:dyDescent="0.25">
      <c r="A310" s="1"/>
      <c r="B310" s="97">
        <v>5</v>
      </c>
      <c r="C310" s="65" t="s">
        <v>288</v>
      </c>
      <c r="D310" s="3" t="s">
        <v>402</v>
      </c>
      <c r="E310" s="4">
        <v>1.3580000000000001</v>
      </c>
      <c r="F310" s="25">
        <v>1</v>
      </c>
      <c r="G310" s="25">
        <v>1.0369999999999999</v>
      </c>
      <c r="H310" s="98">
        <v>1.0000908562788782</v>
      </c>
      <c r="I310" s="3">
        <v>1</v>
      </c>
      <c r="J310" s="5">
        <f t="shared" ref="J310" si="63">ROUND($J$7*E310*F310*G310*H310,0)</f>
        <v>1299753</v>
      </c>
      <c r="K310" s="3"/>
      <c r="L310" s="5"/>
      <c r="M310" s="3"/>
      <c r="N310" s="5"/>
      <c r="O310" s="3"/>
      <c r="P310" s="5"/>
      <c r="Q310" s="3"/>
      <c r="R310" s="6"/>
      <c r="S310" s="7"/>
      <c r="T310" s="3"/>
    </row>
    <row r="311" spans="1:20" ht="31.5" x14ac:dyDescent="0.25">
      <c r="A311" s="1"/>
      <c r="B311" s="97">
        <v>6</v>
      </c>
      <c r="C311" s="65" t="s">
        <v>290</v>
      </c>
      <c r="D311" s="3" t="s">
        <v>402</v>
      </c>
      <c r="E311" s="4">
        <v>1.3580000000000001</v>
      </c>
      <c r="F311" s="25">
        <v>1</v>
      </c>
      <c r="G311" s="25">
        <v>1.0369999999999999</v>
      </c>
      <c r="H311" s="98">
        <v>1.0006814219605078</v>
      </c>
      <c r="I311" s="7"/>
      <c r="J311" s="5"/>
      <c r="K311" s="3">
        <v>1</v>
      </c>
      <c r="L311" s="5">
        <f t="shared" ref="L311:L320" si="64">ROUND($L$7*E311*F311*G311*H311,0)</f>
        <v>1734028</v>
      </c>
      <c r="M311" s="3"/>
      <c r="N311" s="5"/>
      <c r="O311" s="3"/>
      <c r="P311" s="5"/>
      <c r="Q311" s="3"/>
      <c r="R311" s="6"/>
      <c r="S311" s="7"/>
      <c r="T311" s="3"/>
    </row>
    <row r="312" spans="1:20" ht="31.5" x14ac:dyDescent="0.25">
      <c r="A312" s="1"/>
      <c r="B312" s="97">
        <v>7</v>
      </c>
      <c r="C312" s="65" t="s">
        <v>297</v>
      </c>
      <c r="D312" s="3" t="s">
        <v>402</v>
      </c>
      <c r="E312" s="4">
        <v>1.3580000000000001</v>
      </c>
      <c r="F312" s="25">
        <v>1</v>
      </c>
      <c r="G312" s="25">
        <v>1.0369999999999999</v>
      </c>
      <c r="H312" s="98">
        <v>1.0025439753192289</v>
      </c>
      <c r="I312" s="7"/>
      <c r="J312" s="5"/>
      <c r="K312" s="3">
        <v>1</v>
      </c>
      <c r="L312" s="5">
        <f t="shared" si="64"/>
        <v>1737255</v>
      </c>
      <c r="M312" s="3"/>
      <c r="N312" s="5"/>
      <c r="O312" s="3"/>
      <c r="P312" s="5"/>
      <c r="Q312" s="3"/>
      <c r="R312" s="6"/>
      <c r="S312" s="7"/>
      <c r="T312" s="3"/>
    </row>
    <row r="313" spans="1:20" ht="31.5" x14ac:dyDescent="0.25">
      <c r="A313" s="1"/>
      <c r="B313" s="97">
        <v>8</v>
      </c>
      <c r="C313" s="65" t="s">
        <v>292</v>
      </c>
      <c r="D313" s="3" t="s">
        <v>402</v>
      </c>
      <c r="E313" s="4">
        <v>1.3580000000000001</v>
      </c>
      <c r="F313" s="25">
        <v>1</v>
      </c>
      <c r="G313" s="25">
        <v>1.0369999999999999</v>
      </c>
      <c r="H313" s="98">
        <v>1.0016126986398683</v>
      </c>
      <c r="I313" s="7"/>
      <c r="J313" s="5"/>
      <c r="K313" s="3">
        <v>1</v>
      </c>
      <c r="L313" s="5">
        <f t="shared" si="64"/>
        <v>1735641</v>
      </c>
      <c r="M313" s="3"/>
      <c r="N313" s="5"/>
      <c r="O313" s="3"/>
      <c r="P313" s="5"/>
      <c r="Q313" s="3"/>
      <c r="R313" s="6"/>
      <c r="S313" s="7"/>
      <c r="T313" s="3"/>
    </row>
    <row r="314" spans="1:20" ht="31.5" x14ac:dyDescent="0.25">
      <c r="A314" s="1"/>
      <c r="B314" s="97">
        <v>9</v>
      </c>
      <c r="C314" s="65" t="s">
        <v>294</v>
      </c>
      <c r="D314" s="3" t="s">
        <v>402</v>
      </c>
      <c r="E314" s="4">
        <v>1.3580000000000001</v>
      </c>
      <c r="F314" s="25">
        <v>1</v>
      </c>
      <c r="G314" s="25">
        <v>1.0369999999999999</v>
      </c>
      <c r="H314" s="98">
        <v>1.0016581267705689</v>
      </c>
      <c r="I314" s="7"/>
      <c r="J314" s="5"/>
      <c r="K314" s="3">
        <v>1</v>
      </c>
      <c r="L314" s="5">
        <f t="shared" si="64"/>
        <v>1735720</v>
      </c>
      <c r="M314" s="3"/>
      <c r="N314" s="5"/>
      <c r="O314" s="3"/>
      <c r="P314" s="5"/>
      <c r="Q314" s="3"/>
      <c r="R314" s="6"/>
      <c r="S314" s="7"/>
      <c r="T314" s="3"/>
    </row>
    <row r="315" spans="1:20" ht="31.5" x14ac:dyDescent="0.25">
      <c r="A315" s="1"/>
      <c r="B315" s="97">
        <v>10</v>
      </c>
      <c r="C315" s="65" t="s">
        <v>293</v>
      </c>
      <c r="D315" s="3" t="s">
        <v>402</v>
      </c>
      <c r="E315" s="4">
        <v>1.3580000000000001</v>
      </c>
      <c r="F315" s="25">
        <v>1</v>
      </c>
      <c r="G315" s="25">
        <v>1.0369999999999999</v>
      </c>
      <c r="H315" s="98">
        <v>1.0016581267705689</v>
      </c>
      <c r="I315" s="7"/>
      <c r="J315" s="5"/>
      <c r="K315" s="3">
        <v>1</v>
      </c>
      <c r="L315" s="5">
        <f t="shared" si="64"/>
        <v>1735720</v>
      </c>
      <c r="M315" s="3"/>
      <c r="N315" s="5"/>
      <c r="O315" s="3"/>
      <c r="P315" s="5"/>
      <c r="Q315" s="3"/>
      <c r="R315" s="6"/>
      <c r="S315" s="7"/>
      <c r="T315" s="3"/>
    </row>
    <row r="316" spans="1:20" ht="31.5" x14ac:dyDescent="0.25">
      <c r="A316" s="1"/>
      <c r="B316" s="97">
        <v>11</v>
      </c>
      <c r="C316" s="65" t="s">
        <v>295</v>
      </c>
      <c r="D316" s="3" t="s">
        <v>402</v>
      </c>
      <c r="E316" s="4">
        <v>1.3580000000000001</v>
      </c>
      <c r="F316" s="25">
        <v>1</v>
      </c>
      <c r="G316" s="25">
        <v>1.0369999999999999</v>
      </c>
      <c r="H316" s="98">
        <v>1</v>
      </c>
      <c r="I316" s="7"/>
      <c r="J316" s="5"/>
      <c r="K316" s="3">
        <v>1</v>
      </c>
      <c r="L316" s="5">
        <f t="shared" si="64"/>
        <v>1732847</v>
      </c>
      <c r="M316" s="3"/>
      <c r="N316" s="5"/>
      <c r="O316" s="3"/>
      <c r="P316" s="5"/>
      <c r="Q316" s="3"/>
      <c r="R316" s="6"/>
      <c r="S316" s="7"/>
      <c r="T316" s="3"/>
    </row>
    <row r="317" spans="1:20" ht="31.5" x14ac:dyDescent="0.25">
      <c r="A317" s="1"/>
      <c r="B317" s="97">
        <v>12</v>
      </c>
      <c r="C317" s="65" t="s">
        <v>396</v>
      </c>
      <c r="D317" s="3" t="s">
        <v>402</v>
      </c>
      <c r="E317" s="4">
        <v>1.3580000000000001</v>
      </c>
      <c r="F317" s="25">
        <v>1</v>
      </c>
      <c r="G317" s="25">
        <v>1.0369999999999999</v>
      </c>
      <c r="H317" s="98">
        <v>1.0014082720517159</v>
      </c>
      <c r="I317" s="7"/>
      <c r="J317" s="5"/>
      <c r="K317" s="3">
        <v>1</v>
      </c>
      <c r="L317" s="5">
        <f t="shared" si="64"/>
        <v>1735287</v>
      </c>
      <c r="M317" s="3"/>
      <c r="N317" s="5"/>
      <c r="O317" s="3"/>
      <c r="P317" s="5"/>
      <c r="Q317" s="3"/>
      <c r="R317" s="6"/>
      <c r="S317" s="7"/>
      <c r="T317" s="3"/>
    </row>
    <row r="318" spans="1:20" ht="31.5" x14ac:dyDescent="0.25">
      <c r="A318" s="1"/>
      <c r="B318" s="97">
        <v>13</v>
      </c>
      <c r="C318" s="65" t="s">
        <v>296</v>
      </c>
      <c r="D318" s="3" t="s">
        <v>402</v>
      </c>
      <c r="E318" s="4">
        <v>1.3580000000000001</v>
      </c>
      <c r="F318" s="25">
        <v>1</v>
      </c>
      <c r="G318" s="25">
        <v>1.0369999999999999</v>
      </c>
      <c r="H318" s="98">
        <v>1.0024985471885284</v>
      </c>
      <c r="I318" s="7"/>
      <c r="J318" s="5"/>
      <c r="K318" s="3">
        <v>1</v>
      </c>
      <c r="L318" s="5">
        <f t="shared" si="64"/>
        <v>1737176</v>
      </c>
      <c r="M318" s="3"/>
      <c r="N318" s="5"/>
      <c r="O318" s="3"/>
      <c r="P318" s="5"/>
      <c r="Q318" s="3"/>
      <c r="R318" s="6"/>
      <c r="S318" s="7"/>
      <c r="T318" s="3"/>
    </row>
    <row r="319" spans="1:20" ht="31.5" x14ac:dyDescent="0.25">
      <c r="A319" s="1"/>
      <c r="B319" s="97">
        <v>14</v>
      </c>
      <c r="C319" s="65" t="s">
        <v>299</v>
      </c>
      <c r="D319" s="3" t="s">
        <v>402</v>
      </c>
      <c r="E319" s="4">
        <v>1.3580000000000001</v>
      </c>
      <c r="F319" s="25">
        <v>1</v>
      </c>
      <c r="G319" s="25">
        <v>1.0369999999999999</v>
      </c>
      <c r="H319" s="98">
        <v>1.0039749614362954</v>
      </c>
      <c r="I319" s="7"/>
      <c r="J319" s="5"/>
      <c r="K319" s="3">
        <v>1</v>
      </c>
      <c r="L319" s="5">
        <f t="shared" si="64"/>
        <v>1739735</v>
      </c>
      <c r="M319" s="3"/>
      <c r="N319" s="5"/>
      <c r="O319" s="3"/>
      <c r="P319" s="5"/>
      <c r="Q319" s="3"/>
      <c r="R319" s="6"/>
      <c r="S319" s="7"/>
      <c r="T319" s="3"/>
    </row>
    <row r="320" spans="1:20" ht="31.5" x14ac:dyDescent="0.25">
      <c r="A320" s="1"/>
      <c r="B320" s="97">
        <v>15</v>
      </c>
      <c r="C320" s="65" t="s">
        <v>298</v>
      </c>
      <c r="D320" s="3" t="s">
        <v>402</v>
      </c>
      <c r="E320" s="4">
        <v>1.3580000000000001</v>
      </c>
      <c r="F320" s="25">
        <v>1</v>
      </c>
      <c r="G320" s="25">
        <v>1.0369999999999999</v>
      </c>
      <c r="H320" s="98">
        <v>1.0022714065350258</v>
      </c>
      <c r="I320" s="7"/>
      <c r="J320" s="5"/>
      <c r="K320" s="3">
        <v>1</v>
      </c>
      <c r="L320" s="5">
        <f t="shared" si="64"/>
        <v>1736783</v>
      </c>
      <c r="M320" s="3"/>
      <c r="N320" s="5"/>
      <c r="O320" s="3"/>
      <c r="P320" s="5"/>
      <c r="Q320" s="3"/>
      <c r="R320" s="6"/>
      <c r="S320" s="7"/>
      <c r="T320" s="3"/>
    </row>
    <row r="321" spans="1:20" ht="31.5" x14ac:dyDescent="0.25">
      <c r="A321" s="1"/>
      <c r="B321" s="97">
        <v>16</v>
      </c>
      <c r="C321" s="65" t="s">
        <v>300</v>
      </c>
      <c r="D321" s="3" t="s">
        <v>402</v>
      </c>
      <c r="E321" s="4">
        <v>1.3580000000000001</v>
      </c>
      <c r="F321" s="25">
        <v>1</v>
      </c>
      <c r="G321" s="25">
        <v>1.0369999999999999</v>
      </c>
      <c r="H321" s="98">
        <v>1.002987021118996</v>
      </c>
      <c r="I321" s="7"/>
      <c r="J321" s="5"/>
      <c r="K321" s="3"/>
      <c r="L321" s="5"/>
      <c r="M321" s="3">
        <v>1</v>
      </c>
      <c r="N321" s="5">
        <f>ROUND($N$7*E321*G321*H321,0)</f>
        <v>3475904</v>
      </c>
      <c r="O321" s="3"/>
      <c r="P321" s="10"/>
      <c r="Q321" s="3"/>
      <c r="R321" s="6"/>
      <c r="S321" s="7"/>
      <c r="T321" s="3"/>
    </row>
    <row r="322" spans="1:20" s="28" customFormat="1" ht="47.25" customHeight="1" x14ac:dyDescent="0.25">
      <c r="A322" s="44">
        <v>20</v>
      </c>
      <c r="B322" s="113" t="s">
        <v>212</v>
      </c>
      <c r="C322" s="114"/>
      <c r="D322" s="45"/>
      <c r="E322" s="4"/>
      <c r="F322" s="25"/>
      <c r="G322" s="25"/>
      <c r="H322" s="98"/>
      <c r="I322" s="45">
        <f>I324+I325+I326+I327+I328+I329+I330+I331+I332+I333+I334+I335+I336+I337+I338+I339+I340+I341+I342+I343+I344+I345+I346+I347+I348+I349</f>
        <v>8</v>
      </c>
      <c r="J322" s="36">
        <f>J324+J325+J326+J327+J328+J329+J330+J331+J332+J333+J334+J335+J336+J337+J338+J339+J340+J341+J342+J343+J344+J345+J346+J347+J348+J349</f>
        <v>10905142</v>
      </c>
      <c r="K322" s="45">
        <f t="shared" ref="K322:R322" si="65">K324+K325+K326+K327+K328+K329+K330+K331+K332+K333+K334+K335+K336+K337+K338+K339+K340+K341+K342+K343+K344+K345+K346+K347+K348+K349</f>
        <v>18</v>
      </c>
      <c r="L322" s="36">
        <f t="shared" si="65"/>
        <v>32736016</v>
      </c>
      <c r="M322" s="45">
        <f t="shared" si="65"/>
        <v>0</v>
      </c>
      <c r="N322" s="36">
        <f t="shared" si="65"/>
        <v>0</v>
      </c>
      <c r="O322" s="45">
        <f t="shared" si="65"/>
        <v>0</v>
      </c>
      <c r="P322" s="36">
        <f t="shared" si="65"/>
        <v>0</v>
      </c>
      <c r="Q322" s="45">
        <f t="shared" si="65"/>
        <v>0</v>
      </c>
      <c r="R322" s="36">
        <f t="shared" si="65"/>
        <v>0</v>
      </c>
      <c r="S322" s="26">
        <f>I322+K322+M322+O322+Q322</f>
        <v>26</v>
      </c>
      <c r="T322" s="22">
        <f>J322+L322+N322+P322+R322</f>
        <v>43641158</v>
      </c>
    </row>
    <row r="323" spans="1:20" s="39" customFormat="1" x14ac:dyDescent="0.25">
      <c r="A323" s="46"/>
      <c r="B323" s="67"/>
      <c r="C323" s="31"/>
      <c r="D323" s="68"/>
      <c r="E323" s="60">
        <v>1.4239999999999999</v>
      </c>
      <c r="F323" s="25">
        <v>1</v>
      </c>
      <c r="G323" s="25">
        <v>1.0369999999999999</v>
      </c>
      <c r="H323" s="98"/>
      <c r="I323" s="49"/>
      <c r="J323" s="34">
        <f>ROUND($J$7*E323*F323*G323,0)</f>
        <v>1362798</v>
      </c>
      <c r="K323" s="35"/>
      <c r="L323" s="34">
        <f>ROUND($L$7*E323*F323*G323,0)</f>
        <v>1817065</v>
      </c>
      <c r="M323" s="32"/>
      <c r="N323" s="34">
        <f>ROUND($N$7*E323*F323*G323,0)</f>
        <v>3633981</v>
      </c>
      <c r="O323" s="35"/>
      <c r="P323" s="36">
        <f>ROUND($P$7*E323*F323*G323,0)</f>
        <v>4292880</v>
      </c>
      <c r="Q323" s="32"/>
      <c r="R323" s="34">
        <f>ROUND($R$7*E323*F323*G323,0)</f>
        <v>4820904</v>
      </c>
      <c r="S323" s="37"/>
      <c r="T323" s="38"/>
    </row>
    <row r="324" spans="1:20" ht="31.5" x14ac:dyDescent="0.25">
      <c r="A324" s="1"/>
      <c r="B324" s="62">
        <v>1</v>
      </c>
      <c r="C324" s="69" t="s">
        <v>301</v>
      </c>
      <c r="D324" s="11" t="s">
        <v>402</v>
      </c>
      <c r="E324" s="60">
        <v>1.4239999999999999</v>
      </c>
      <c r="F324" s="25">
        <v>1</v>
      </c>
      <c r="G324" s="25">
        <v>1.0369999999999999</v>
      </c>
      <c r="H324" s="98">
        <v>1.000028881756504</v>
      </c>
      <c r="I324" s="7">
        <v>1</v>
      </c>
      <c r="J324" s="5">
        <f t="shared" ref="J324:J331" si="66">ROUND($J$7*E324*F324*G324*H324,0)</f>
        <v>1362838</v>
      </c>
      <c r="K324" s="3"/>
      <c r="L324" s="5"/>
      <c r="M324" s="3"/>
      <c r="N324" s="5"/>
      <c r="O324" s="3"/>
      <c r="P324" s="5"/>
      <c r="Q324" s="3"/>
      <c r="R324" s="6"/>
      <c r="S324" s="7"/>
      <c r="T324" s="3"/>
    </row>
    <row r="325" spans="1:20" ht="31.5" x14ac:dyDescent="0.25">
      <c r="A325" s="1"/>
      <c r="B325" s="62">
        <v>2</v>
      </c>
      <c r="C325" s="54" t="s">
        <v>302</v>
      </c>
      <c r="D325" s="11" t="s">
        <v>402</v>
      </c>
      <c r="E325" s="60">
        <v>1.4239999999999999</v>
      </c>
      <c r="F325" s="25">
        <v>1</v>
      </c>
      <c r="G325" s="25">
        <v>1.0369999999999999</v>
      </c>
      <c r="H325" s="98">
        <v>1.0002021722955274</v>
      </c>
      <c r="I325" s="7">
        <v>1</v>
      </c>
      <c r="J325" s="5">
        <f t="shared" si="66"/>
        <v>1363074</v>
      </c>
      <c r="K325" s="3"/>
      <c r="L325" s="5"/>
      <c r="M325" s="3"/>
      <c r="N325" s="5"/>
      <c r="O325" s="3"/>
      <c r="P325" s="5"/>
      <c r="Q325" s="3"/>
      <c r="R325" s="6"/>
      <c r="S325" s="7"/>
      <c r="T325" s="3"/>
    </row>
    <row r="326" spans="1:20" ht="31.5" x14ac:dyDescent="0.25">
      <c r="A326" s="1"/>
      <c r="B326" s="62">
        <v>3</v>
      </c>
      <c r="C326" s="54" t="s">
        <v>304</v>
      </c>
      <c r="D326" s="11" t="s">
        <v>402</v>
      </c>
      <c r="E326" s="60">
        <v>1.4239999999999999</v>
      </c>
      <c r="F326" s="25">
        <v>1</v>
      </c>
      <c r="G326" s="25">
        <v>1.0369999999999999</v>
      </c>
      <c r="H326" s="98">
        <v>1.0003176993215428</v>
      </c>
      <c r="I326" s="7">
        <v>1</v>
      </c>
      <c r="J326" s="5">
        <f t="shared" si="66"/>
        <v>1363231</v>
      </c>
      <c r="K326" s="3"/>
      <c r="L326" s="5"/>
      <c r="M326" s="3"/>
      <c r="N326" s="5"/>
      <c r="O326" s="3"/>
      <c r="P326" s="5"/>
      <c r="Q326" s="3"/>
      <c r="R326" s="6"/>
      <c r="S326" s="7"/>
      <c r="T326" s="3"/>
    </row>
    <row r="327" spans="1:20" ht="31.5" x14ac:dyDescent="0.25">
      <c r="A327" s="1"/>
      <c r="B327" s="62">
        <v>4</v>
      </c>
      <c r="C327" s="54" t="s">
        <v>303</v>
      </c>
      <c r="D327" s="11" t="s">
        <v>402</v>
      </c>
      <c r="E327" s="60">
        <v>1.4239999999999999</v>
      </c>
      <c r="F327" s="25">
        <v>1</v>
      </c>
      <c r="G327" s="25">
        <v>1.0369999999999999</v>
      </c>
      <c r="H327" s="98">
        <v>1.0002310540520312</v>
      </c>
      <c r="I327" s="7">
        <v>1</v>
      </c>
      <c r="J327" s="5">
        <f t="shared" si="66"/>
        <v>1363113</v>
      </c>
      <c r="K327" s="3"/>
      <c r="L327" s="5"/>
      <c r="M327" s="3"/>
      <c r="N327" s="5"/>
      <c r="O327" s="3"/>
      <c r="P327" s="5"/>
      <c r="Q327" s="3"/>
      <c r="R327" s="6"/>
      <c r="S327" s="7"/>
      <c r="T327" s="3"/>
    </row>
    <row r="328" spans="1:20" ht="31.5" x14ac:dyDescent="0.25">
      <c r="A328" s="1"/>
      <c r="B328" s="62">
        <v>5</v>
      </c>
      <c r="C328" s="54" t="s">
        <v>307</v>
      </c>
      <c r="D328" s="11" t="s">
        <v>402</v>
      </c>
      <c r="E328" s="60">
        <v>1.4239999999999999</v>
      </c>
      <c r="F328" s="25">
        <v>1</v>
      </c>
      <c r="G328" s="25">
        <v>1.0369999999999999</v>
      </c>
      <c r="H328" s="98">
        <v>1.0003465810780467</v>
      </c>
      <c r="I328" s="7">
        <v>1</v>
      </c>
      <c r="J328" s="5">
        <f t="shared" si="66"/>
        <v>1363271</v>
      </c>
      <c r="K328" s="3"/>
      <c r="L328" s="5"/>
      <c r="M328" s="3"/>
      <c r="N328" s="5"/>
      <c r="O328" s="3"/>
      <c r="P328" s="5"/>
      <c r="Q328" s="3"/>
      <c r="R328" s="6"/>
      <c r="S328" s="7"/>
      <c r="T328" s="3"/>
    </row>
    <row r="329" spans="1:20" ht="31.5" x14ac:dyDescent="0.25">
      <c r="A329" s="1"/>
      <c r="B329" s="62">
        <v>6</v>
      </c>
      <c r="C329" s="54" t="s">
        <v>308</v>
      </c>
      <c r="D329" s="11" t="s">
        <v>402</v>
      </c>
      <c r="E329" s="60">
        <v>1.4239999999999999</v>
      </c>
      <c r="F329" s="25">
        <v>1</v>
      </c>
      <c r="G329" s="25">
        <v>1.0369999999999999</v>
      </c>
      <c r="H329" s="98">
        <v>1.0002888175650391</v>
      </c>
      <c r="I329" s="7">
        <v>1</v>
      </c>
      <c r="J329" s="5">
        <f t="shared" si="66"/>
        <v>1363192</v>
      </c>
      <c r="K329" s="7"/>
      <c r="L329" s="5"/>
      <c r="M329" s="3"/>
      <c r="N329" s="5"/>
      <c r="O329" s="3"/>
      <c r="P329" s="5"/>
      <c r="Q329" s="3"/>
      <c r="R329" s="6"/>
      <c r="S329" s="7"/>
      <c r="T329" s="3"/>
    </row>
    <row r="330" spans="1:20" ht="31.5" x14ac:dyDescent="0.25">
      <c r="A330" s="1"/>
      <c r="B330" s="62">
        <v>7</v>
      </c>
      <c r="C330" s="54" t="s">
        <v>305</v>
      </c>
      <c r="D330" s="11" t="s">
        <v>402</v>
      </c>
      <c r="E330" s="60">
        <v>1.4239999999999999</v>
      </c>
      <c r="F330" s="25">
        <v>1</v>
      </c>
      <c r="G330" s="25">
        <v>1.0369999999999999</v>
      </c>
      <c r="H330" s="98">
        <v>1.0001444087825195</v>
      </c>
      <c r="I330" s="7">
        <v>1</v>
      </c>
      <c r="J330" s="5">
        <f t="shared" si="66"/>
        <v>1362995</v>
      </c>
      <c r="K330" s="3"/>
      <c r="L330" s="5"/>
      <c r="M330" s="3"/>
      <c r="N330" s="5"/>
      <c r="O330" s="3"/>
      <c r="P330" s="5"/>
      <c r="Q330" s="3"/>
      <c r="R330" s="6"/>
      <c r="S330" s="7"/>
      <c r="T330" s="3"/>
    </row>
    <row r="331" spans="1:20" ht="31.5" x14ac:dyDescent="0.25">
      <c r="A331" s="1"/>
      <c r="B331" s="62">
        <v>8</v>
      </c>
      <c r="C331" s="54" t="s">
        <v>306</v>
      </c>
      <c r="D331" s="11" t="s">
        <v>402</v>
      </c>
      <c r="E331" s="60">
        <v>1.4239999999999999</v>
      </c>
      <c r="F331" s="25">
        <v>1</v>
      </c>
      <c r="G331" s="25">
        <v>1.0369999999999999</v>
      </c>
      <c r="H331" s="98">
        <v>1.0004621081040623</v>
      </c>
      <c r="I331" s="7">
        <v>1</v>
      </c>
      <c r="J331" s="5">
        <f t="shared" si="66"/>
        <v>1363428</v>
      </c>
      <c r="K331" s="3"/>
      <c r="L331" s="5"/>
      <c r="M331" s="3"/>
      <c r="N331" s="5"/>
      <c r="O331" s="3"/>
      <c r="P331" s="5"/>
      <c r="Q331" s="3"/>
      <c r="R331" s="6"/>
      <c r="S331" s="7"/>
      <c r="T331" s="3"/>
    </row>
    <row r="332" spans="1:20" ht="31.5" x14ac:dyDescent="0.25">
      <c r="A332" s="1"/>
      <c r="B332" s="62">
        <v>9</v>
      </c>
      <c r="C332" s="54" t="s">
        <v>310</v>
      </c>
      <c r="D332" s="11" t="s">
        <v>402</v>
      </c>
      <c r="E332" s="60">
        <v>1.4239999999999999</v>
      </c>
      <c r="F332" s="25">
        <v>1</v>
      </c>
      <c r="G332" s="25">
        <v>1.0369999999999999</v>
      </c>
      <c r="H332" s="98">
        <v>1.0004765487200513</v>
      </c>
      <c r="I332" s="7"/>
      <c r="J332" s="5"/>
      <c r="K332" s="3">
        <v>1</v>
      </c>
      <c r="L332" s="5">
        <f t="shared" ref="L332:L349" si="67">ROUND($L$7*E332*F332*G332*H332,0)</f>
        <v>1817931</v>
      </c>
      <c r="M332" s="3"/>
      <c r="N332" s="5"/>
      <c r="O332" s="3"/>
      <c r="P332" s="5"/>
      <c r="Q332" s="3"/>
      <c r="R332" s="6"/>
      <c r="S332" s="7"/>
      <c r="T332" s="3"/>
    </row>
    <row r="333" spans="1:20" ht="31.5" x14ac:dyDescent="0.25">
      <c r="A333" s="1"/>
      <c r="B333" s="62">
        <v>10</v>
      </c>
      <c r="C333" s="54" t="s">
        <v>311</v>
      </c>
      <c r="D333" s="11" t="s">
        <v>402</v>
      </c>
      <c r="E333" s="60">
        <v>1.4239999999999999</v>
      </c>
      <c r="F333" s="25">
        <v>1</v>
      </c>
      <c r="G333" s="25">
        <v>1.0369999999999999</v>
      </c>
      <c r="H333" s="98">
        <v>1.0004765487200513</v>
      </c>
      <c r="I333" s="7"/>
      <c r="J333" s="5"/>
      <c r="K333" s="3">
        <v>1</v>
      </c>
      <c r="L333" s="5">
        <f t="shared" si="67"/>
        <v>1817931</v>
      </c>
      <c r="M333" s="3"/>
      <c r="N333" s="5"/>
      <c r="O333" s="3"/>
      <c r="P333" s="5"/>
      <c r="Q333" s="3"/>
      <c r="R333" s="6"/>
      <c r="S333" s="7"/>
      <c r="T333" s="3"/>
    </row>
    <row r="334" spans="1:20" ht="31.5" x14ac:dyDescent="0.25">
      <c r="A334" s="1"/>
      <c r="B334" s="62">
        <v>11</v>
      </c>
      <c r="C334" s="54" t="s">
        <v>312</v>
      </c>
      <c r="D334" s="11" t="s">
        <v>402</v>
      </c>
      <c r="E334" s="60">
        <v>1.4239999999999999</v>
      </c>
      <c r="F334" s="25">
        <v>1</v>
      </c>
      <c r="G334" s="25">
        <v>1.0369999999999999</v>
      </c>
      <c r="H334" s="98">
        <v>1.0003899034982238</v>
      </c>
      <c r="I334" s="7"/>
      <c r="J334" s="5"/>
      <c r="K334" s="3">
        <v>1</v>
      </c>
      <c r="L334" s="5">
        <f t="shared" si="67"/>
        <v>1817773</v>
      </c>
      <c r="M334" s="3"/>
      <c r="N334" s="5"/>
      <c r="O334" s="3"/>
      <c r="P334" s="5"/>
      <c r="Q334" s="3"/>
      <c r="R334" s="6"/>
      <c r="S334" s="7"/>
      <c r="T334" s="3"/>
    </row>
    <row r="335" spans="1:20" ht="31.5" x14ac:dyDescent="0.25">
      <c r="A335" s="1"/>
      <c r="B335" s="62">
        <v>12</v>
      </c>
      <c r="C335" s="54" t="s">
        <v>309</v>
      </c>
      <c r="D335" s="11" t="s">
        <v>402</v>
      </c>
      <c r="E335" s="60">
        <v>1.4239999999999999</v>
      </c>
      <c r="F335" s="25">
        <v>1</v>
      </c>
      <c r="G335" s="25">
        <v>1.0369999999999999</v>
      </c>
      <c r="H335" s="98">
        <v>1.0004548874145944</v>
      </c>
      <c r="I335" s="7"/>
      <c r="J335" s="5"/>
      <c r="K335" s="3">
        <v>1</v>
      </c>
      <c r="L335" s="5">
        <f t="shared" si="67"/>
        <v>1817891</v>
      </c>
      <c r="M335" s="3"/>
      <c r="N335" s="5"/>
      <c r="O335" s="3"/>
      <c r="P335" s="5"/>
      <c r="Q335" s="3"/>
      <c r="R335" s="6"/>
      <c r="S335" s="7"/>
      <c r="T335" s="3"/>
    </row>
    <row r="336" spans="1:20" ht="31.5" x14ac:dyDescent="0.25">
      <c r="A336" s="1"/>
      <c r="B336" s="62">
        <v>13</v>
      </c>
      <c r="C336" s="54" t="s">
        <v>314</v>
      </c>
      <c r="D336" s="11" t="s">
        <v>402</v>
      </c>
      <c r="E336" s="60">
        <v>1.4239999999999999</v>
      </c>
      <c r="F336" s="25">
        <v>1</v>
      </c>
      <c r="G336" s="25">
        <v>1.0369999999999999</v>
      </c>
      <c r="H336" s="98">
        <v>1</v>
      </c>
      <c r="I336" s="7"/>
      <c r="J336" s="5"/>
      <c r="K336" s="3">
        <v>1</v>
      </c>
      <c r="L336" s="5">
        <f t="shared" si="67"/>
        <v>1817065</v>
      </c>
      <c r="M336" s="3"/>
      <c r="N336" s="5"/>
      <c r="O336" s="3"/>
      <c r="P336" s="5"/>
      <c r="Q336" s="3"/>
      <c r="R336" s="6"/>
      <c r="S336" s="7"/>
      <c r="T336" s="3"/>
    </row>
    <row r="337" spans="1:20" ht="31.5" x14ac:dyDescent="0.25">
      <c r="A337" s="1"/>
      <c r="B337" s="62">
        <v>14</v>
      </c>
      <c r="C337" s="54" t="s">
        <v>313</v>
      </c>
      <c r="D337" s="11" t="s">
        <v>402</v>
      </c>
      <c r="E337" s="60">
        <v>1.4239999999999999</v>
      </c>
      <c r="F337" s="25">
        <v>1</v>
      </c>
      <c r="G337" s="25">
        <v>1.0369999999999999</v>
      </c>
      <c r="H337" s="98">
        <v>1.0004332261091375</v>
      </c>
      <c r="I337" s="7"/>
      <c r="J337" s="5"/>
      <c r="K337" s="3">
        <v>1</v>
      </c>
      <c r="L337" s="5">
        <f t="shared" si="67"/>
        <v>1817852</v>
      </c>
      <c r="M337" s="3"/>
      <c r="N337" s="5"/>
      <c r="O337" s="3"/>
      <c r="P337" s="5"/>
      <c r="Q337" s="3"/>
      <c r="R337" s="6"/>
      <c r="S337" s="7"/>
      <c r="T337" s="3"/>
    </row>
    <row r="338" spans="1:20" ht="31.5" x14ac:dyDescent="0.25">
      <c r="A338" s="1"/>
      <c r="B338" s="62">
        <v>15</v>
      </c>
      <c r="C338" s="54" t="s">
        <v>315</v>
      </c>
      <c r="D338" s="11" t="s">
        <v>402</v>
      </c>
      <c r="E338" s="60">
        <v>1.4239999999999999</v>
      </c>
      <c r="F338" s="25">
        <v>1</v>
      </c>
      <c r="G338" s="25">
        <v>1.0369999999999999</v>
      </c>
      <c r="H338" s="98">
        <v>1.0007364843855338</v>
      </c>
      <c r="I338" s="7"/>
      <c r="J338" s="5"/>
      <c r="K338" s="3">
        <v>1</v>
      </c>
      <c r="L338" s="5">
        <f t="shared" si="67"/>
        <v>1818403</v>
      </c>
      <c r="M338" s="3"/>
      <c r="N338" s="5"/>
      <c r="O338" s="3"/>
      <c r="P338" s="5"/>
      <c r="Q338" s="3"/>
      <c r="R338" s="6"/>
      <c r="S338" s="7"/>
      <c r="T338" s="3"/>
    </row>
    <row r="339" spans="1:20" ht="31.5" x14ac:dyDescent="0.25">
      <c r="A339" s="1"/>
      <c r="B339" s="62">
        <v>16</v>
      </c>
      <c r="C339" s="54" t="s">
        <v>317</v>
      </c>
      <c r="D339" s="11" t="s">
        <v>402</v>
      </c>
      <c r="E339" s="60">
        <v>1.4239999999999999</v>
      </c>
      <c r="F339" s="25">
        <v>1</v>
      </c>
      <c r="G339" s="25">
        <v>1.0369999999999999</v>
      </c>
      <c r="H339" s="98">
        <v>1.0009530974401026</v>
      </c>
      <c r="I339" s="7"/>
      <c r="J339" s="5"/>
      <c r="K339" s="3">
        <v>1</v>
      </c>
      <c r="L339" s="5">
        <f t="shared" si="67"/>
        <v>1818796</v>
      </c>
      <c r="M339" s="3"/>
      <c r="N339" s="5"/>
      <c r="O339" s="3"/>
      <c r="P339" s="5"/>
      <c r="Q339" s="3"/>
      <c r="R339" s="6"/>
      <c r="S339" s="7"/>
      <c r="T339" s="3"/>
    </row>
    <row r="340" spans="1:20" ht="31.5" x14ac:dyDescent="0.25">
      <c r="A340" s="1"/>
      <c r="B340" s="62">
        <v>17</v>
      </c>
      <c r="C340" s="54" t="s">
        <v>316</v>
      </c>
      <c r="D340" s="11" t="s">
        <v>402</v>
      </c>
      <c r="E340" s="60">
        <v>1.4239999999999999</v>
      </c>
      <c r="F340" s="25">
        <v>1</v>
      </c>
      <c r="G340" s="25">
        <v>1.0369999999999999</v>
      </c>
      <c r="H340" s="98">
        <v>1.0007148230800769</v>
      </c>
      <c r="I340" s="7"/>
      <c r="J340" s="5"/>
      <c r="K340" s="3">
        <v>1</v>
      </c>
      <c r="L340" s="5">
        <f t="shared" si="67"/>
        <v>1818363</v>
      </c>
      <c r="M340" s="3"/>
      <c r="N340" s="5"/>
      <c r="O340" s="3"/>
      <c r="P340" s="5"/>
      <c r="Q340" s="3"/>
      <c r="R340" s="6"/>
      <c r="S340" s="7"/>
      <c r="T340" s="3"/>
    </row>
    <row r="341" spans="1:20" ht="31.5" x14ac:dyDescent="0.25">
      <c r="A341" s="1"/>
      <c r="B341" s="62">
        <v>18</v>
      </c>
      <c r="C341" s="54" t="s">
        <v>319</v>
      </c>
      <c r="D341" s="11" t="s">
        <v>402</v>
      </c>
      <c r="E341" s="60">
        <v>1.4239999999999999</v>
      </c>
      <c r="F341" s="25">
        <v>1</v>
      </c>
      <c r="G341" s="25">
        <v>1.0369999999999999</v>
      </c>
      <c r="H341" s="98">
        <v>1.000888113523732</v>
      </c>
      <c r="I341" s="7"/>
      <c r="J341" s="5"/>
      <c r="K341" s="3">
        <v>1</v>
      </c>
      <c r="L341" s="5">
        <f t="shared" si="67"/>
        <v>1818678</v>
      </c>
      <c r="M341" s="3"/>
      <c r="N341" s="5"/>
      <c r="O341" s="3"/>
      <c r="P341" s="5"/>
      <c r="Q341" s="3"/>
      <c r="R341" s="6"/>
      <c r="S341" s="7"/>
      <c r="T341" s="3"/>
    </row>
    <row r="342" spans="1:20" ht="31.5" x14ac:dyDescent="0.25">
      <c r="A342" s="1"/>
      <c r="B342" s="62">
        <v>19</v>
      </c>
      <c r="C342" s="54" t="s">
        <v>318</v>
      </c>
      <c r="D342" s="11" t="s">
        <v>402</v>
      </c>
      <c r="E342" s="60">
        <v>1.4239999999999999</v>
      </c>
      <c r="F342" s="25">
        <v>1</v>
      </c>
      <c r="G342" s="25">
        <v>1.0369999999999999</v>
      </c>
      <c r="H342" s="98">
        <v>1.0011263878837575</v>
      </c>
      <c r="I342" s="7"/>
      <c r="J342" s="5"/>
      <c r="K342" s="3">
        <v>1</v>
      </c>
      <c r="L342" s="5">
        <f t="shared" si="67"/>
        <v>1819111</v>
      </c>
      <c r="M342" s="3"/>
      <c r="N342" s="5"/>
      <c r="O342" s="3"/>
      <c r="P342" s="5"/>
      <c r="Q342" s="3"/>
      <c r="R342" s="6"/>
      <c r="S342" s="7"/>
      <c r="T342" s="3"/>
    </row>
    <row r="343" spans="1:20" ht="31.5" x14ac:dyDescent="0.25">
      <c r="A343" s="1"/>
      <c r="B343" s="62">
        <v>20</v>
      </c>
      <c r="C343" s="54" t="s">
        <v>320</v>
      </c>
      <c r="D343" s="11" t="s">
        <v>402</v>
      </c>
      <c r="E343" s="60">
        <v>1.4239999999999999</v>
      </c>
      <c r="F343" s="25">
        <v>1</v>
      </c>
      <c r="G343" s="25">
        <v>1.0369999999999999</v>
      </c>
      <c r="H343" s="98">
        <v>1.0013000000000001</v>
      </c>
      <c r="I343" s="7"/>
      <c r="J343" s="5"/>
      <c r="K343" s="3">
        <v>1</v>
      </c>
      <c r="L343" s="5">
        <f t="shared" si="67"/>
        <v>1819427</v>
      </c>
      <c r="M343" s="3"/>
      <c r="N343" s="5"/>
      <c r="O343" s="3"/>
      <c r="P343" s="5"/>
      <c r="Q343" s="3"/>
      <c r="R343" s="6"/>
      <c r="S343" s="7"/>
      <c r="T343" s="3"/>
    </row>
    <row r="344" spans="1:20" ht="31.5" x14ac:dyDescent="0.25">
      <c r="A344" s="1"/>
      <c r="B344" s="62">
        <v>21</v>
      </c>
      <c r="C344" s="54" t="s">
        <v>321</v>
      </c>
      <c r="D344" s="11" t="s">
        <v>402</v>
      </c>
      <c r="E344" s="60">
        <v>1.4239999999999999</v>
      </c>
      <c r="F344" s="25">
        <v>1</v>
      </c>
      <c r="G344" s="25">
        <v>1.0369999999999999</v>
      </c>
      <c r="H344" s="98">
        <v>1.0010180813564733</v>
      </c>
      <c r="I344" s="7"/>
      <c r="J344" s="5"/>
      <c r="K344" s="3">
        <v>1</v>
      </c>
      <c r="L344" s="5">
        <f t="shared" si="67"/>
        <v>1818915</v>
      </c>
      <c r="M344" s="3"/>
      <c r="N344" s="5"/>
      <c r="O344" s="3"/>
      <c r="P344" s="5"/>
      <c r="Q344" s="3"/>
      <c r="R344" s="6"/>
      <c r="S344" s="7"/>
      <c r="T344" s="3"/>
    </row>
    <row r="345" spans="1:20" ht="31.5" x14ac:dyDescent="0.25">
      <c r="A345" s="1"/>
      <c r="B345" s="62">
        <v>22</v>
      </c>
      <c r="C345" s="54" t="s">
        <v>322</v>
      </c>
      <c r="D345" s="11" t="s">
        <v>402</v>
      </c>
      <c r="E345" s="60">
        <v>1.4239999999999999</v>
      </c>
      <c r="F345" s="25">
        <v>1</v>
      </c>
      <c r="G345" s="25">
        <v>1.0369999999999999</v>
      </c>
      <c r="H345" s="98">
        <v>1.001429646160154</v>
      </c>
      <c r="I345" s="7"/>
      <c r="J345" s="5"/>
      <c r="K345" s="3">
        <v>1</v>
      </c>
      <c r="L345" s="5">
        <f t="shared" si="67"/>
        <v>1819662</v>
      </c>
      <c r="M345" s="3"/>
      <c r="N345" s="5"/>
      <c r="O345" s="3"/>
      <c r="P345" s="5"/>
      <c r="Q345" s="3"/>
      <c r="R345" s="6"/>
      <c r="S345" s="7"/>
      <c r="T345" s="3"/>
    </row>
    <row r="346" spans="1:20" ht="31.5" x14ac:dyDescent="0.25">
      <c r="A346" s="1"/>
      <c r="B346" s="62">
        <v>23</v>
      </c>
      <c r="C346" s="54" t="s">
        <v>323</v>
      </c>
      <c r="D346" s="11" t="s">
        <v>402</v>
      </c>
      <c r="E346" s="60">
        <v>1.4239999999999999</v>
      </c>
      <c r="F346" s="25">
        <v>1</v>
      </c>
      <c r="G346" s="25">
        <v>1.0369999999999999</v>
      </c>
      <c r="H346" s="98">
        <v>1.0016895818256364</v>
      </c>
      <c r="I346" s="7"/>
      <c r="J346" s="5"/>
      <c r="K346" s="3">
        <v>1</v>
      </c>
      <c r="L346" s="5">
        <f t="shared" si="67"/>
        <v>1820135</v>
      </c>
      <c r="M346" s="3"/>
      <c r="N346" s="5"/>
      <c r="O346" s="3"/>
      <c r="P346" s="5"/>
      <c r="Q346" s="3"/>
      <c r="R346" s="6"/>
      <c r="S346" s="7"/>
      <c r="T346" s="3"/>
    </row>
    <row r="347" spans="1:20" ht="31.5" x14ac:dyDescent="0.25">
      <c r="A347" s="1"/>
      <c r="B347" s="62">
        <v>24</v>
      </c>
      <c r="C347" s="54" t="s">
        <v>325</v>
      </c>
      <c r="D347" s="11" t="s">
        <v>402</v>
      </c>
      <c r="E347" s="60">
        <v>1.4239999999999999</v>
      </c>
      <c r="F347" s="25">
        <v>1</v>
      </c>
      <c r="G347" s="25">
        <v>1.0369999999999999</v>
      </c>
      <c r="H347" s="98">
        <v>1.0019278561856622</v>
      </c>
      <c r="I347" s="7"/>
      <c r="J347" s="5"/>
      <c r="K347" s="3">
        <v>1</v>
      </c>
      <c r="L347" s="5">
        <f t="shared" si="67"/>
        <v>1820568</v>
      </c>
      <c r="M347" s="3"/>
      <c r="N347" s="5"/>
      <c r="O347" s="3"/>
      <c r="P347" s="5"/>
      <c r="Q347" s="3"/>
      <c r="R347" s="6"/>
      <c r="S347" s="7"/>
      <c r="T347" s="3"/>
    </row>
    <row r="348" spans="1:20" ht="31.5" x14ac:dyDescent="0.25">
      <c r="A348" s="1"/>
      <c r="B348" s="62">
        <v>25</v>
      </c>
      <c r="C348" s="54" t="s">
        <v>324</v>
      </c>
      <c r="D348" s="11" t="s">
        <v>402</v>
      </c>
      <c r="E348" s="60">
        <v>1.4239999999999999</v>
      </c>
      <c r="F348" s="25">
        <v>1</v>
      </c>
      <c r="G348" s="25">
        <v>1.0369999999999999</v>
      </c>
      <c r="H348" s="98">
        <v>1.0018628722692913</v>
      </c>
      <c r="I348" s="7"/>
      <c r="J348" s="5"/>
      <c r="K348" s="3">
        <v>1</v>
      </c>
      <c r="L348" s="5">
        <f t="shared" si="67"/>
        <v>1820450</v>
      </c>
      <c r="M348" s="3"/>
      <c r="N348" s="5"/>
      <c r="O348" s="3"/>
      <c r="P348" s="5"/>
      <c r="Q348" s="3"/>
      <c r="R348" s="6"/>
      <c r="S348" s="7"/>
      <c r="T348" s="3"/>
    </row>
    <row r="349" spans="1:20" ht="31.5" x14ac:dyDescent="0.25">
      <c r="A349" s="1"/>
      <c r="B349" s="62">
        <v>26</v>
      </c>
      <c r="C349" s="54" t="s">
        <v>326</v>
      </c>
      <c r="D349" s="11" t="s">
        <v>402</v>
      </c>
      <c r="E349" s="60">
        <v>1.4239999999999999</v>
      </c>
      <c r="F349" s="25">
        <v>1</v>
      </c>
      <c r="G349" s="25">
        <v>1.0369999999999999</v>
      </c>
      <c r="H349" s="98">
        <v>1</v>
      </c>
      <c r="I349" s="7"/>
      <c r="J349" s="5"/>
      <c r="K349" s="3">
        <v>1</v>
      </c>
      <c r="L349" s="5">
        <f t="shared" si="67"/>
        <v>1817065</v>
      </c>
      <c r="M349" s="3"/>
      <c r="N349" s="5"/>
      <c r="O349" s="3"/>
      <c r="P349" s="5"/>
      <c r="Q349" s="3"/>
      <c r="R349" s="6"/>
      <c r="S349" s="7"/>
      <c r="T349" s="3"/>
    </row>
    <row r="350" spans="1:20" s="28" customFormat="1" ht="49.5" customHeight="1" x14ac:dyDescent="0.25">
      <c r="A350" s="44">
        <v>21</v>
      </c>
      <c r="B350" s="115" t="s">
        <v>213</v>
      </c>
      <c r="C350" s="115"/>
      <c r="D350" s="93"/>
      <c r="E350" s="94"/>
      <c r="F350" s="25"/>
      <c r="G350" s="25"/>
      <c r="H350" s="98"/>
      <c r="I350" s="93">
        <f>I352+I353+I354+I355+I356+I357+I358+I359+I360+I361</f>
        <v>3</v>
      </c>
      <c r="J350" s="22">
        <f>J352+J353+J354+J355+J356+J357+J358+J359+J360+J361</f>
        <v>4947828</v>
      </c>
      <c r="K350" s="93">
        <f t="shared" ref="K350:R350" si="68">K352+K353+K354+K355+K356+K357+K358+K359+K360+K361</f>
        <v>7</v>
      </c>
      <c r="L350" s="22">
        <f t="shared" si="68"/>
        <v>15402224</v>
      </c>
      <c r="M350" s="93">
        <f t="shared" si="68"/>
        <v>0</v>
      </c>
      <c r="N350" s="22">
        <f t="shared" si="68"/>
        <v>0</v>
      </c>
      <c r="O350" s="93">
        <f t="shared" si="68"/>
        <v>0</v>
      </c>
      <c r="P350" s="22">
        <f t="shared" si="68"/>
        <v>0</v>
      </c>
      <c r="Q350" s="93">
        <f t="shared" si="68"/>
        <v>0</v>
      </c>
      <c r="R350" s="22">
        <f t="shared" si="68"/>
        <v>0</v>
      </c>
      <c r="S350" s="26">
        <f>I350+K350+M350+O350+Q350</f>
        <v>10</v>
      </c>
      <c r="T350" s="22">
        <f>J350+L350+N350+P350+R350</f>
        <v>20350052</v>
      </c>
    </row>
    <row r="351" spans="1:20" s="39" customFormat="1" x14ac:dyDescent="0.25">
      <c r="A351" s="46"/>
      <c r="B351" s="70"/>
      <c r="C351" s="30"/>
      <c r="D351" s="32"/>
      <c r="E351" s="94">
        <v>1.7230000000000001</v>
      </c>
      <c r="F351" s="25">
        <v>1</v>
      </c>
      <c r="G351" s="25">
        <v>1.0369999999999999</v>
      </c>
      <c r="H351" s="98"/>
      <c r="I351" s="49"/>
      <c r="J351" s="34">
        <f>ROUND($J$7*E351*F351*G351,0)</f>
        <v>1648948</v>
      </c>
      <c r="K351" s="35"/>
      <c r="L351" s="34">
        <f>ROUND($L$7*E351*F351*G351,0)</f>
        <v>2198597</v>
      </c>
      <c r="M351" s="32"/>
      <c r="N351" s="34">
        <f>ROUND($N$7*E351*F351*G351,0)</f>
        <v>4397016</v>
      </c>
      <c r="O351" s="35"/>
      <c r="P351" s="36">
        <f>ROUND($P$7*E351*F351*G351,0)</f>
        <v>5194264</v>
      </c>
      <c r="Q351" s="32"/>
      <c r="R351" s="34">
        <f>ROUND($R$7*E351*F351*G351,0)</f>
        <v>5833158</v>
      </c>
      <c r="S351" s="37"/>
      <c r="T351" s="38"/>
    </row>
    <row r="352" spans="1:20" ht="31.5" x14ac:dyDescent="0.25">
      <c r="A352" s="1"/>
      <c r="B352" s="97">
        <v>1</v>
      </c>
      <c r="C352" s="71" t="s">
        <v>379</v>
      </c>
      <c r="D352" s="3" t="s">
        <v>402</v>
      </c>
      <c r="E352" s="94">
        <v>1.7230000000000001</v>
      </c>
      <c r="F352" s="25">
        <v>1</v>
      </c>
      <c r="G352" s="25">
        <v>1.0369999999999999</v>
      </c>
      <c r="H352" s="98">
        <v>1.0001432185854253</v>
      </c>
      <c r="I352" s="7">
        <v>1</v>
      </c>
      <c r="J352" s="5">
        <f t="shared" ref="J352:J354" si="69">ROUND($J$7*E352*F352*G352*H352,0)</f>
        <v>1649184</v>
      </c>
      <c r="K352" s="3"/>
      <c r="L352" s="5"/>
      <c r="M352" s="3"/>
      <c r="N352" s="5"/>
      <c r="O352" s="3"/>
      <c r="P352" s="5"/>
      <c r="Q352" s="3"/>
      <c r="R352" s="6"/>
      <c r="S352" s="7"/>
      <c r="T352" s="3"/>
    </row>
    <row r="353" spans="1:20" ht="35.25" customHeight="1" x14ac:dyDescent="0.25">
      <c r="A353" s="1"/>
      <c r="B353" s="97">
        <v>2</v>
      </c>
      <c r="C353" s="71" t="s">
        <v>383</v>
      </c>
      <c r="D353" s="3" t="s">
        <v>402</v>
      </c>
      <c r="E353" s="94">
        <v>1.7230000000000001</v>
      </c>
      <c r="F353" s="25">
        <v>1</v>
      </c>
      <c r="G353" s="25">
        <v>1.0369999999999999</v>
      </c>
      <c r="H353" s="98">
        <v>1.0003819162278011</v>
      </c>
      <c r="I353" s="7">
        <v>1</v>
      </c>
      <c r="J353" s="5">
        <f t="shared" si="69"/>
        <v>1649578</v>
      </c>
      <c r="K353" s="3"/>
      <c r="L353" s="5"/>
      <c r="M353" s="3"/>
      <c r="N353" s="5"/>
      <c r="O353" s="3"/>
      <c r="P353" s="5"/>
      <c r="Q353" s="3"/>
      <c r="R353" s="6"/>
      <c r="S353" s="7"/>
      <c r="T353" s="3"/>
    </row>
    <row r="354" spans="1:20" ht="31.5" x14ac:dyDescent="0.25">
      <c r="A354" s="1"/>
      <c r="B354" s="97">
        <v>3</v>
      </c>
      <c r="C354" s="71" t="s">
        <v>381</v>
      </c>
      <c r="D354" s="3" t="s">
        <v>402</v>
      </c>
      <c r="E354" s="94">
        <v>1.7230000000000001</v>
      </c>
      <c r="F354" s="25">
        <v>1</v>
      </c>
      <c r="G354" s="25">
        <v>1.0369999999999999</v>
      </c>
      <c r="H354" s="98">
        <v>1.0000716092927127</v>
      </c>
      <c r="I354" s="7">
        <v>1</v>
      </c>
      <c r="J354" s="5">
        <f t="shared" si="69"/>
        <v>1649066</v>
      </c>
      <c r="K354" s="3"/>
      <c r="L354" s="5"/>
      <c r="M354" s="3"/>
      <c r="N354" s="5"/>
      <c r="O354" s="3"/>
      <c r="P354" s="5"/>
      <c r="Q354" s="3"/>
      <c r="R354" s="6"/>
      <c r="S354" s="7"/>
      <c r="T354" s="3"/>
    </row>
    <row r="355" spans="1:20" ht="31.5" x14ac:dyDescent="0.25">
      <c r="A355" s="1"/>
      <c r="B355" s="97">
        <v>4</v>
      </c>
      <c r="C355" s="71" t="s">
        <v>384</v>
      </c>
      <c r="D355" s="3" t="s">
        <v>402</v>
      </c>
      <c r="E355" s="94">
        <v>1.7230000000000001</v>
      </c>
      <c r="F355" s="25">
        <v>1</v>
      </c>
      <c r="G355" s="25">
        <v>1.0369999999999999</v>
      </c>
      <c r="H355" s="98">
        <v>1.0003938511696322</v>
      </c>
      <c r="I355" s="7"/>
      <c r="J355" s="5"/>
      <c r="K355" s="3">
        <v>1</v>
      </c>
      <c r="L355" s="5">
        <f t="shared" ref="L355:L361" si="70">ROUND($L$7*E355*F355*G355*H355,0)</f>
        <v>2199463</v>
      </c>
      <c r="M355" s="3"/>
      <c r="N355" s="5"/>
      <c r="O355" s="3"/>
      <c r="P355" s="5"/>
      <c r="Q355" s="3"/>
      <c r="R355" s="6"/>
      <c r="S355" s="7"/>
      <c r="T355" s="3"/>
    </row>
    <row r="356" spans="1:20" ht="31.5" x14ac:dyDescent="0.25">
      <c r="A356" s="1"/>
      <c r="B356" s="97">
        <v>5</v>
      </c>
      <c r="C356" s="71" t="s">
        <v>380</v>
      </c>
      <c r="D356" s="3" t="s">
        <v>402</v>
      </c>
      <c r="E356" s="94">
        <v>1.7230000000000001</v>
      </c>
      <c r="F356" s="25">
        <v>1</v>
      </c>
      <c r="G356" s="25">
        <v>1.0369999999999999</v>
      </c>
      <c r="H356" s="98">
        <v>1.0003401441919553</v>
      </c>
      <c r="I356" s="7"/>
      <c r="J356" s="5"/>
      <c r="K356" s="3">
        <v>1</v>
      </c>
      <c r="L356" s="5">
        <f t="shared" si="70"/>
        <v>2199345</v>
      </c>
      <c r="M356" s="3"/>
      <c r="N356" s="5"/>
      <c r="O356" s="3"/>
      <c r="P356" s="5"/>
      <c r="Q356" s="3"/>
      <c r="R356" s="6"/>
      <c r="S356" s="7"/>
      <c r="T356" s="3"/>
    </row>
    <row r="357" spans="1:20" ht="31.5" x14ac:dyDescent="0.25">
      <c r="A357" s="1"/>
      <c r="B357" s="97">
        <v>6</v>
      </c>
      <c r="C357" s="71" t="s">
        <v>375</v>
      </c>
      <c r="D357" s="3" t="s">
        <v>402</v>
      </c>
      <c r="E357" s="94">
        <v>1.7230000000000001</v>
      </c>
      <c r="F357" s="25">
        <v>1</v>
      </c>
      <c r="G357" s="25">
        <v>1.0369999999999999</v>
      </c>
      <c r="H357" s="98">
        <v>1.0002148279107084</v>
      </c>
      <c r="I357" s="7"/>
      <c r="J357" s="5"/>
      <c r="K357" s="3">
        <v>1</v>
      </c>
      <c r="L357" s="5">
        <f t="shared" si="70"/>
        <v>2199069</v>
      </c>
      <c r="M357" s="3"/>
      <c r="N357" s="5"/>
      <c r="O357" s="3"/>
      <c r="P357" s="5"/>
      <c r="Q357" s="3"/>
      <c r="R357" s="6"/>
      <c r="S357" s="7"/>
      <c r="T357" s="3"/>
    </row>
    <row r="358" spans="1:20" ht="31.5" x14ac:dyDescent="0.25">
      <c r="A358" s="1"/>
      <c r="B358" s="97">
        <v>7</v>
      </c>
      <c r="C358" s="71" t="s">
        <v>377</v>
      </c>
      <c r="D358" s="3" t="s">
        <v>402</v>
      </c>
      <c r="E358" s="94">
        <v>1.7230000000000001</v>
      </c>
      <c r="F358" s="25">
        <v>1</v>
      </c>
      <c r="G358" s="25">
        <v>1.0369999999999999</v>
      </c>
      <c r="H358" s="98">
        <v>1.000429655821417</v>
      </c>
      <c r="I358" s="7"/>
      <c r="J358" s="5"/>
      <c r="K358" s="3">
        <v>1</v>
      </c>
      <c r="L358" s="5">
        <f t="shared" si="70"/>
        <v>2199542</v>
      </c>
      <c r="M358" s="3"/>
      <c r="N358" s="5"/>
      <c r="O358" s="3"/>
      <c r="P358" s="5"/>
      <c r="Q358" s="3"/>
      <c r="R358" s="6"/>
      <c r="S358" s="7"/>
      <c r="T358" s="3"/>
    </row>
    <row r="359" spans="1:20" ht="31.5" x14ac:dyDescent="0.25">
      <c r="A359" s="1"/>
      <c r="B359" s="97">
        <v>8</v>
      </c>
      <c r="C359" s="71" t="s">
        <v>376</v>
      </c>
      <c r="D359" s="3" t="s">
        <v>402</v>
      </c>
      <c r="E359" s="94">
        <v>1.7230000000000001</v>
      </c>
      <c r="F359" s="25">
        <v>1</v>
      </c>
      <c r="G359" s="25">
        <v>1.0369999999999999</v>
      </c>
      <c r="H359" s="98">
        <v>1.0010562372276501</v>
      </c>
      <c r="I359" s="7"/>
      <c r="J359" s="5"/>
      <c r="K359" s="3">
        <v>1</v>
      </c>
      <c r="L359" s="5">
        <f t="shared" si="70"/>
        <v>2200919</v>
      </c>
      <c r="M359" s="3"/>
      <c r="N359" s="5"/>
      <c r="O359" s="3"/>
      <c r="P359" s="5"/>
      <c r="Q359" s="3"/>
      <c r="R359" s="6"/>
      <c r="S359" s="7"/>
      <c r="T359" s="3"/>
    </row>
    <row r="360" spans="1:20" ht="31.5" x14ac:dyDescent="0.25">
      <c r="A360" s="1"/>
      <c r="B360" s="97">
        <v>9</v>
      </c>
      <c r="C360" s="71" t="s">
        <v>382</v>
      </c>
      <c r="D360" s="3" t="s">
        <v>402</v>
      </c>
      <c r="E360" s="94">
        <v>1.7230000000000001</v>
      </c>
      <c r="F360" s="25">
        <v>1</v>
      </c>
      <c r="G360" s="25">
        <v>1.0369999999999999</v>
      </c>
      <c r="H360" s="98">
        <v>1.0012173581606816</v>
      </c>
      <c r="I360" s="7"/>
      <c r="J360" s="5"/>
      <c r="K360" s="3">
        <v>1</v>
      </c>
      <c r="L360" s="5">
        <f t="shared" si="70"/>
        <v>2201274</v>
      </c>
      <c r="M360" s="3"/>
      <c r="N360" s="5"/>
      <c r="O360" s="3"/>
      <c r="P360" s="5"/>
      <c r="Q360" s="3"/>
      <c r="R360" s="6"/>
      <c r="S360" s="7"/>
      <c r="T360" s="3"/>
    </row>
    <row r="361" spans="1:20" s="78" customFormat="1" ht="31.5" x14ac:dyDescent="0.25">
      <c r="A361" s="72"/>
      <c r="B361" s="73">
        <v>10</v>
      </c>
      <c r="C361" s="74" t="s">
        <v>378</v>
      </c>
      <c r="D361" s="55" t="s">
        <v>402</v>
      </c>
      <c r="E361" s="94">
        <v>1.7230000000000001</v>
      </c>
      <c r="F361" s="25">
        <v>1</v>
      </c>
      <c r="G361" s="25">
        <v>1.0369999999999999</v>
      </c>
      <c r="H361" s="98">
        <v>1.0018260372410224</v>
      </c>
      <c r="I361" s="75"/>
      <c r="J361" s="76"/>
      <c r="K361" s="55">
        <v>1</v>
      </c>
      <c r="L361" s="5">
        <f t="shared" si="70"/>
        <v>2202612</v>
      </c>
      <c r="M361" s="55"/>
      <c r="N361" s="76"/>
      <c r="O361" s="55"/>
      <c r="P361" s="76"/>
      <c r="Q361" s="55"/>
      <c r="R361" s="77"/>
      <c r="S361" s="75"/>
      <c r="T361" s="55"/>
    </row>
    <row r="362" spans="1:20" s="28" customFormat="1" ht="63" customHeight="1" x14ac:dyDescent="0.25">
      <c r="A362" s="44">
        <v>22</v>
      </c>
      <c r="B362" s="113" t="s">
        <v>214</v>
      </c>
      <c r="C362" s="114"/>
      <c r="D362" s="93"/>
      <c r="E362" s="94"/>
      <c r="F362" s="25"/>
      <c r="G362" s="25"/>
      <c r="H362" s="98"/>
      <c r="I362" s="93">
        <f>I364+I365+I366+I367+I368+I369+I370+I371+I372+I373+I374+I375+I376+I377+I378+I379+I380+I381</f>
        <v>3</v>
      </c>
      <c r="J362" s="22">
        <f>J364+J365+J366+J367+J368+J369+J370+J371+J372+J373+J374+J375+J376+J377+J378+J379+J380+J381</f>
        <v>4287719</v>
      </c>
      <c r="K362" s="93">
        <f t="shared" ref="K362:R362" si="71">K364+K365+K366+K367+K368+K369+K370+K371+K372+K373+K374+K375+K376+K377+K378+K379+K380+K381</f>
        <v>15</v>
      </c>
      <c r="L362" s="22">
        <f t="shared" si="71"/>
        <v>28608030</v>
      </c>
      <c r="M362" s="93">
        <f t="shared" si="71"/>
        <v>0</v>
      </c>
      <c r="N362" s="22">
        <f t="shared" si="71"/>
        <v>0</v>
      </c>
      <c r="O362" s="93">
        <f t="shared" si="71"/>
        <v>0</v>
      </c>
      <c r="P362" s="22">
        <f t="shared" si="71"/>
        <v>0</v>
      </c>
      <c r="Q362" s="93">
        <f t="shared" si="71"/>
        <v>0</v>
      </c>
      <c r="R362" s="22">
        <f t="shared" si="71"/>
        <v>0</v>
      </c>
      <c r="S362" s="26">
        <f>I362+K362+M362+O362+Q362</f>
        <v>18</v>
      </c>
      <c r="T362" s="22">
        <f>J362+L362+N362+P362+R362</f>
        <v>32895749</v>
      </c>
    </row>
    <row r="363" spans="1:20" s="39" customFormat="1" x14ac:dyDescent="0.25">
      <c r="A363" s="46"/>
      <c r="B363" s="67"/>
      <c r="C363" s="31"/>
      <c r="D363" s="32"/>
      <c r="E363" s="94">
        <v>1.4930000000000001</v>
      </c>
      <c r="F363" s="25">
        <v>1</v>
      </c>
      <c r="G363" s="25">
        <v>1.0369999999999999</v>
      </c>
      <c r="H363" s="98"/>
      <c r="I363" s="49"/>
      <c r="J363" s="34">
        <f>ROUND($J$7*E363*F363*G363,0)</f>
        <v>1428833</v>
      </c>
      <c r="K363" s="35"/>
      <c r="L363" s="34">
        <f>ROUND($L$7*E363*F363*G363,0)</f>
        <v>1905111</v>
      </c>
      <c r="M363" s="32"/>
      <c r="N363" s="34">
        <f>ROUND($N$7*E363*F363*G363,0)</f>
        <v>3810066</v>
      </c>
      <c r="O363" s="35"/>
      <c r="P363" s="36">
        <f>ROUND($P$7*E363*F363*G363,0)</f>
        <v>4500891</v>
      </c>
      <c r="Q363" s="32"/>
      <c r="R363" s="34">
        <f>ROUND($R$7*E363*F363*G363,0)</f>
        <v>5054501</v>
      </c>
      <c r="S363" s="26"/>
      <c r="T363" s="22"/>
    </row>
    <row r="364" spans="1:20" ht="35.25" customHeight="1" x14ac:dyDescent="0.25">
      <c r="A364" s="1"/>
      <c r="B364" s="97">
        <v>1</v>
      </c>
      <c r="C364" s="71" t="s">
        <v>231</v>
      </c>
      <c r="D364" s="3" t="s">
        <v>402</v>
      </c>
      <c r="E364" s="94">
        <v>1.4930000000000001</v>
      </c>
      <c r="F364" s="25">
        <v>1</v>
      </c>
      <c r="G364" s="25">
        <v>1.0369999999999999</v>
      </c>
      <c r="H364" s="98">
        <v>1.0011569719559648</v>
      </c>
      <c r="I364" s="79"/>
      <c r="J364" s="5"/>
      <c r="K364" s="3">
        <v>1</v>
      </c>
      <c r="L364" s="5">
        <f t="shared" ref="L364:L365" si="72">ROUND($L$7*E364*F364*G364*H364,0)</f>
        <v>1907315</v>
      </c>
      <c r="M364" s="79"/>
      <c r="N364" s="5"/>
      <c r="O364" s="79"/>
      <c r="P364" s="5"/>
      <c r="Q364" s="79"/>
      <c r="R364" s="5"/>
      <c r="S364" s="7"/>
      <c r="T364" s="5"/>
    </row>
    <row r="365" spans="1:20" ht="31.5" x14ac:dyDescent="0.25">
      <c r="A365" s="1"/>
      <c r="B365" s="97">
        <v>2</v>
      </c>
      <c r="C365" s="71" t="s">
        <v>245</v>
      </c>
      <c r="D365" s="3" t="s">
        <v>402</v>
      </c>
      <c r="E365" s="94">
        <v>1.4930000000000001</v>
      </c>
      <c r="F365" s="25">
        <v>1</v>
      </c>
      <c r="G365" s="25">
        <v>1.0369999999999999</v>
      </c>
      <c r="H365" s="98">
        <v>1</v>
      </c>
      <c r="I365" s="7"/>
      <c r="J365" s="5"/>
      <c r="K365" s="3">
        <v>1</v>
      </c>
      <c r="L365" s="5">
        <f t="shared" si="72"/>
        <v>1905111</v>
      </c>
      <c r="M365" s="3"/>
      <c r="N365" s="5"/>
      <c r="O365" s="3"/>
      <c r="P365" s="5"/>
      <c r="Q365" s="3"/>
      <c r="R365" s="6"/>
      <c r="S365" s="7"/>
      <c r="T365" s="3"/>
    </row>
    <row r="366" spans="1:20" ht="31.5" x14ac:dyDescent="0.25">
      <c r="A366" s="1"/>
      <c r="B366" s="97">
        <v>3</v>
      </c>
      <c r="C366" s="71" t="s">
        <v>397</v>
      </c>
      <c r="D366" s="3" t="s">
        <v>402</v>
      </c>
      <c r="E366" s="94">
        <v>1.4930000000000001</v>
      </c>
      <c r="F366" s="25">
        <v>1</v>
      </c>
      <c r="G366" s="25">
        <v>1.0369999999999999</v>
      </c>
      <c r="H366" s="98">
        <v>1.0004682982545896</v>
      </c>
      <c r="I366" s="7">
        <v>1</v>
      </c>
      <c r="J366" s="5">
        <f t="shared" ref="J366:J367" si="73">ROUND($J$7*E366*F366*G366*H366,0)</f>
        <v>1429502</v>
      </c>
      <c r="K366" s="3"/>
      <c r="L366" s="5"/>
      <c r="M366" s="3"/>
      <c r="N366" s="5"/>
      <c r="O366" s="3"/>
      <c r="P366" s="5"/>
      <c r="Q366" s="3"/>
      <c r="R366" s="6"/>
      <c r="S366" s="7"/>
      <c r="T366" s="3"/>
    </row>
    <row r="367" spans="1:20" ht="31.5" x14ac:dyDescent="0.25">
      <c r="A367" s="1"/>
      <c r="B367" s="97">
        <v>4</v>
      </c>
      <c r="C367" s="71" t="s">
        <v>244</v>
      </c>
      <c r="D367" s="3" t="s">
        <v>402</v>
      </c>
      <c r="E367" s="94">
        <v>1.4930000000000001</v>
      </c>
      <c r="F367" s="25">
        <v>1</v>
      </c>
      <c r="G367" s="25">
        <v>1.0369999999999999</v>
      </c>
      <c r="H367" s="98">
        <v>1.0003856573861325</v>
      </c>
      <c r="I367" s="7">
        <v>1</v>
      </c>
      <c r="J367" s="5">
        <f t="shared" si="73"/>
        <v>1429384</v>
      </c>
      <c r="K367" s="3"/>
      <c r="L367" s="5"/>
      <c r="M367" s="3"/>
      <c r="N367" s="5"/>
      <c r="O367" s="3"/>
      <c r="P367" s="5"/>
      <c r="Q367" s="3"/>
      <c r="R367" s="6"/>
      <c r="S367" s="7"/>
      <c r="T367" s="3"/>
    </row>
    <row r="368" spans="1:20" ht="31.5" x14ac:dyDescent="0.25">
      <c r="A368" s="1"/>
      <c r="B368" s="97">
        <v>5</v>
      </c>
      <c r="C368" s="71" t="s">
        <v>242</v>
      </c>
      <c r="D368" s="3" t="s">
        <v>402</v>
      </c>
      <c r="E368" s="94">
        <v>1.4930000000000001</v>
      </c>
      <c r="F368" s="25">
        <v>1</v>
      </c>
      <c r="G368" s="25">
        <v>1.0369999999999999</v>
      </c>
      <c r="H368" s="98">
        <v>1.0007850881129763</v>
      </c>
      <c r="I368" s="7"/>
      <c r="J368" s="5"/>
      <c r="K368" s="3">
        <v>1</v>
      </c>
      <c r="L368" s="5">
        <f t="shared" ref="L368:L381" si="74">ROUND($L$7*E368*F368*G368*H368,0)</f>
        <v>1906606</v>
      </c>
      <c r="M368" s="3"/>
      <c r="N368" s="5"/>
      <c r="O368" s="3"/>
      <c r="P368" s="5"/>
      <c r="Q368" s="3"/>
      <c r="R368" s="6"/>
      <c r="S368" s="7"/>
      <c r="T368" s="3"/>
    </row>
    <row r="369" spans="1:20" ht="31.5" x14ac:dyDescent="0.25">
      <c r="A369" s="1"/>
      <c r="B369" s="97">
        <v>6</v>
      </c>
      <c r="C369" s="71" t="s">
        <v>240</v>
      </c>
      <c r="D369" s="3" t="s">
        <v>402</v>
      </c>
      <c r="E369" s="94">
        <v>1.4930000000000001</v>
      </c>
      <c r="F369" s="25">
        <v>1</v>
      </c>
      <c r="G369" s="25">
        <v>1.0369999999999999</v>
      </c>
      <c r="H369" s="98">
        <v>1.0011156515289661</v>
      </c>
      <c r="I369" s="7"/>
      <c r="J369" s="5"/>
      <c r="K369" s="3">
        <v>1</v>
      </c>
      <c r="L369" s="5">
        <f t="shared" si="74"/>
        <v>1907236</v>
      </c>
      <c r="M369" s="3"/>
      <c r="N369" s="5"/>
      <c r="O369" s="3"/>
      <c r="P369" s="5"/>
      <c r="Q369" s="3"/>
      <c r="R369" s="6"/>
      <c r="S369" s="7"/>
      <c r="T369" s="3"/>
    </row>
    <row r="370" spans="1:20" ht="31.5" x14ac:dyDescent="0.25">
      <c r="A370" s="1"/>
      <c r="B370" s="97">
        <v>7</v>
      </c>
      <c r="C370" s="71" t="s">
        <v>241</v>
      </c>
      <c r="D370" s="3" t="s">
        <v>402</v>
      </c>
      <c r="E370" s="94">
        <v>1.4930000000000001</v>
      </c>
      <c r="F370" s="25">
        <v>1</v>
      </c>
      <c r="G370" s="25">
        <v>1.0369999999999999</v>
      </c>
      <c r="H370" s="98">
        <v>1.0012189525964628</v>
      </c>
      <c r="I370" s="7"/>
      <c r="J370" s="5"/>
      <c r="K370" s="3">
        <v>1</v>
      </c>
      <c r="L370" s="5">
        <f t="shared" si="74"/>
        <v>1907433</v>
      </c>
      <c r="M370" s="3"/>
      <c r="N370" s="5"/>
      <c r="O370" s="3"/>
      <c r="P370" s="5"/>
      <c r="Q370" s="3"/>
      <c r="R370" s="6"/>
      <c r="S370" s="7"/>
      <c r="T370" s="3"/>
    </row>
    <row r="371" spans="1:20" ht="31.5" x14ac:dyDescent="0.25">
      <c r="A371" s="1"/>
      <c r="B371" s="97">
        <v>8</v>
      </c>
      <c r="C371" s="71" t="s">
        <v>239</v>
      </c>
      <c r="D371" s="3" t="s">
        <v>402</v>
      </c>
      <c r="E371" s="94">
        <v>1.4930000000000001</v>
      </c>
      <c r="F371" s="25">
        <v>1</v>
      </c>
      <c r="G371" s="25">
        <v>1.0369999999999999</v>
      </c>
      <c r="H371" s="98">
        <v>1.0010123504614692</v>
      </c>
      <c r="I371" s="7"/>
      <c r="J371" s="5"/>
      <c r="K371" s="3">
        <v>1</v>
      </c>
      <c r="L371" s="5">
        <f t="shared" si="74"/>
        <v>1907039</v>
      </c>
      <c r="M371" s="3"/>
      <c r="N371" s="5"/>
      <c r="O371" s="3"/>
      <c r="P371" s="5"/>
      <c r="Q371" s="3"/>
      <c r="R371" s="6"/>
      <c r="S371" s="7"/>
      <c r="T371" s="3"/>
    </row>
    <row r="372" spans="1:20" ht="31.5" x14ac:dyDescent="0.25">
      <c r="A372" s="1"/>
      <c r="B372" s="97">
        <v>9</v>
      </c>
      <c r="C372" s="71" t="s">
        <v>234</v>
      </c>
      <c r="D372" s="3" t="s">
        <v>402</v>
      </c>
      <c r="E372" s="94">
        <v>1.4930000000000001</v>
      </c>
      <c r="F372" s="25">
        <v>1</v>
      </c>
      <c r="G372" s="25">
        <v>1.0369999999999999</v>
      </c>
      <c r="H372" s="98">
        <v>1.0012189525964628</v>
      </c>
      <c r="I372" s="7"/>
      <c r="J372" s="5"/>
      <c r="K372" s="3">
        <v>1</v>
      </c>
      <c r="L372" s="5">
        <f t="shared" si="74"/>
        <v>1907433</v>
      </c>
      <c r="M372" s="3"/>
      <c r="N372" s="5"/>
      <c r="O372" s="3"/>
      <c r="P372" s="5"/>
      <c r="Q372" s="3"/>
      <c r="R372" s="6"/>
      <c r="S372" s="7"/>
      <c r="T372" s="3"/>
    </row>
    <row r="373" spans="1:20" ht="31.5" x14ac:dyDescent="0.25">
      <c r="A373" s="1"/>
      <c r="B373" s="97">
        <v>10</v>
      </c>
      <c r="C373" s="71" t="s">
        <v>235</v>
      </c>
      <c r="D373" s="3" t="s">
        <v>402</v>
      </c>
      <c r="E373" s="94">
        <v>1.4930000000000001</v>
      </c>
      <c r="F373" s="25">
        <v>1</v>
      </c>
      <c r="G373" s="25">
        <v>1.0369999999999999</v>
      </c>
      <c r="H373" s="98">
        <v>1.0011776321694641</v>
      </c>
      <c r="I373" s="7"/>
      <c r="J373" s="5"/>
      <c r="K373" s="3">
        <v>1</v>
      </c>
      <c r="L373" s="5">
        <f t="shared" si="74"/>
        <v>1907354</v>
      </c>
      <c r="M373" s="3"/>
      <c r="N373" s="5"/>
      <c r="O373" s="3"/>
      <c r="P373" s="5"/>
      <c r="Q373" s="3"/>
      <c r="R373" s="6"/>
      <c r="S373" s="7"/>
      <c r="T373" s="3"/>
    </row>
    <row r="374" spans="1:20" ht="36" customHeight="1" x14ac:dyDescent="0.25">
      <c r="A374" s="1"/>
      <c r="B374" s="97">
        <v>11</v>
      </c>
      <c r="C374" s="71" t="s">
        <v>230</v>
      </c>
      <c r="D374" s="3" t="s">
        <v>402</v>
      </c>
      <c r="E374" s="94">
        <v>1.4930000000000001</v>
      </c>
      <c r="F374" s="25">
        <v>1</v>
      </c>
      <c r="G374" s="25">
        <v>1.0369999999999999</v>
      </c>
      <c r="H374" s="98">
        <v>1</v>
      </c>
      <c r="I374" s="7">
        <v>1</v>
      </c>
      <c r="J374" s="5">
        <f t="shared" ref="J374" si="75">ROUND($J$7*E374*F374*G374*H374,0)</f>
        <v>1428833</v>
      </c>
      <c r="K374" s="3"/>
      <c r="L374" s="5"/>
      <c r="M374" s="3"/>
      <c r="N374" s="5"/>
      <c r="O374" s="3"/>
      <c r="P374" s="5"/>
      <c r="Q374" s="3"/>
      <c r="R374" s="6"/>
      <c r="S374" s="7"/>
      <c r="T374" s="3"/>
    </row>
    <row r="375" spans="1:20" ht="31.5" x14ac:dyDescent="0.25">
      <c r="A375" s="1"/>
      <c r="B375" s="97">
        <v>12</v>
      </c>
      <c r="C375" s="71" t="s">
        <v>237</v>
      </c>
      <c r="D375" s="3" t="s">
        <v>402</v>
      </c>
      <c r="E375" s="94">
        <v>1.4930000000000001</v>
      </c>
      <c r="F375" s="25">
        <v>1</v>
      </c>
      <c r="G375" s="25">
        <v>1.0369999999999999</v>
      </c>
      <c r="H375" s="98">
        <v>1.0015288557989535</v>
      </c>
      <c r="I375" s="7"/>
      <c r="J375" s="5"/>
      <c r="K375" s="3">
        <v>1</v>
      </c>
      <c r="L375" s="5">
        <f t="shared" si="74"/>
        <v>1908023</v>
      </c>
      <c r="M375" s="3"/>
      <c r="N375" s="5"/>
      <c r="O375" s="3"/>
      <c r="P375" s="5"/>
      <c r="Q375" s="3"/>
      <c r="R375" s="6"/>
      <c r="S375" s="7"/>
      <c r="T375" s="3"/>
    </row>
    <row r="376" spans="1:20" ht="31.5" x14ac:dyDescent="0.25">
      <c r="A376" s="1"/>
      <c r="B376" s="97">
        <v>13</v>
      </c>
      <c r="C376" s="71" t="s">
        <v>246</v>
      </c>
      <c r="D376" s="3" t="s">
        <v>402</v>
      </c>
      <c r="E376" s="94">
        <v>1.4930000000000001</v>
      </c>
      <c r="F376" s="25">
        <v>1</v>
      </c>
      <c r="G376" s="25">
        <v>1.0369999999999999</v>
      </c>
      <c r="H376" s="98">
        <v>1</v>
      </c>
      <c r="I376" s="7"/>
      <c r="J376" s="5"/>
      <c r="K376" s="3">
        <v>1</v>
      </c>
      <c r="L376" s="5">
        <f t="shared" si="74"/>
        <v>1905111</v>
      </c>
      <c r="M376" s="3"/>
      <c r="N376" s="5"/>
      <c r="O376" s="3"/>
      <c r="P376" s="5"/>
      <c r="Q376" s="3"/>
      <c r="R376" s="6"/>
      <c r="S376" s="7"/>
      <c r="T376" s="3"/>
    </row>
    <row r="377" spans="1:20" ht="31.5" x14ac:dyDescent="0.25">
      <c r="A377" s="1"/>
      <c r="B377" s="97">
        <v>14</v>
      </c>
      <c r="C377" s="71" t="s">
        <v>232</v>
      </c>
      <c r="D377" s="3" t="s">
        <v>402</v>
      </c>
      <c r="E377" s="94">
        <v>1.4930000000000001</v>
      </c>
      <c r="F377" s="25">
        <v>1</v>
      </c>
      <c r="G377" s="25">
        <v>1.0369999999999999</v>
      </c>
      <c r="H377" s="98">
        <v>1</v>
      </c>
      <c r="I377" s="7"/>
      <c r="J377" s="5"/>
      <c r="K377" s="3">
        <v>1</v>
      </c>
      <c r="L377" s="5">
        <f t="shared" si="74"/>
        <v>1905111</v>
      </c>
      <c r="M377" s="3"/>
      <c r="N377" s="5"/>
      <c r="O377" s="3"/>
      <c r="P377" s="5"/>
      <c r="Q377" s="3"/>
      <c r="R377" s="6"/>
      <c r="S377" s="7"/>
      <c r="T377" s="3"/>
    </row>
    <row r="378" spans="1:20" ht="31.5" x14ac:dyDescent="0.25">
      <c r="A378" s="1"/>
      <c r="B378" s="97">
        <v>15</v>
      </c>
      <c r="C378" s="71" t="s">
        <v>238</v>
      </c>
      <c r="D378" s="3" t="s">
        <v>402</v>
      </c>
      <c r="E378" s="94">
        <v>1.4930000000000001</v>
      </c>
      <c r="F378" s="25">
        <v>1</v>
      </c>
      <c r="G378" s="25">
        <v>1.0369999999999999</v>
      </c>
      <c r="H378" s="98">
        <v>1.0010330106749685</v>
      </c>
      <c r="I378" s="7"/>
      <c r="J378" s="5"/>
      <c r="K378" s="3">
        <v>1</v>
      </c>
      <c r="L378" s="5">
        <f t="shared" si="74"/>
        <v>1907079</v>
      </c>
      <c r="M378" s="3"/>
      <c r="N378" s="5"/>
      <c r="O378" s="3"/>
      <c r="P378" s="5"/>
      <c r="Q378" s="3"/>
      <c r="R378" s="6"/>
      <c r="S378" s="7"/>
      <c r="T378" s="3"/>
    </row>
    <row r="379" spans="1:20" ht="31.5" x14ac:dyDescent="0.25">
      <c r="A379" s="1"/>
      <c r="B379" s="97">
        <v>16</v>
      </c>
      <c r="C379" s="71" t="s">
        <v>236</v>
      </c>
      <c r="D379" s="3" t="s">
        <v>402</v>
      </c>
      <c r="E379" s="94">
        <v>1.4930000000000001</v>
      </c>
      <c r="F379" s="25">
        <v>1</v>
      </c>
      <c r="G379" s="25">
        <v>1.0369999999999999</v>
      </c>
      <c r="H379" s="98">
        <v>1.0015701762259521</v>
      </c>
      <c r="I379" s="7"/>
      <c r="J379" s="5"/>
      <c r="K379" s="3">
        <v>1</v>
      </c>
      <c r="L379" s="5">
        <f t="shared" si="74"/>
        <v>1908102</v>
      </c>
      <c r="M379" s="3"/>
      <c r="N379" s="5"/>
      <c r="O379" s="3"/>
      <c r="P379" s="5"/>
      <c r="Q379" s="3"/>
      <c r="R379" s="6"/>
      <c r="S379" s="7"/>
      <c r="T379" s="3"/>
    </row>
    <row r="380" spans="1:20" ht="31.5" x14ac:dyDescent="0.25">
      <c r="A380" s="1"/>
      <c r="B380" s="97">
        <v>17</v>
      </c>
      <c r="C380" s="71" t="s">
        <v>233</v>
      </c>
      <c r="D380" s="3" t="s">
        <v>402</v>
      </c>
      <c r="E380" s="94">
        <v>1.4930000000000001</v>
      </c>
      <c r="F380" s="25">
        <v>1</v>
      </c>
      <c r="G380" s="25">
        <v>1.0369999999999999</v>
      </c>
      <c r="H380" s="98">
        <v>1.0025205460469233</v>
      </c>
      <c r="I380" s="7"/>
      <c r="J380" s="5"/>
      <c r="K380" s="3">
        <v>1</v>
      </c>
      <c r="L380" s="5">
        <f t="shared" si="74"/>
        <v>1909912</v>
      </c>
      <c r="M380" s="3"/>
      <c r="N380" s="5"/>
      <c r="O380" s="3"/>
      <c r="P380" s="5"/>
      <c r="Q380" s="3"/>
      <c r="R380" s="6"/>
      <c r="S380" s="7"/>
      <c r="T380" s="3"/>
    </row>
    <row r="381" spans="1:20" ht="31.5" x14ac:dyDescent="0.25">
      <c r="A381" s="1"/>
      <c r="B381" s="97">
        <v>18</v>
      </c>
      <c r="C381" s="71" t="s">
        <v>243</v>
      </c>
      <c r="D381" s="3" t="s">
        <v>402</v>
      </c>
      <c r="E381" s="94">
        <v>1.4930000000000001</v>
      </c>
      <c r="F381" s="25">
        <v>1</v>
      </c>
      <c r="G381" s="25">
        <v>1.0369999999999999</v>
      </c>
      <c r="H381" s="98">
        <v>1.0021280019904353</v>
      </c>
      <c r="I381" s="7"/>
      <c r="J381" s="5"/>
      <c r="K381" s="3">
        <v>1</v>
      </c>
      <c r="L381" s="5">
        <f t="shared" si="74"/>
        <v>1909165</v>
      </c>
      <c r="M381" s="3"/>
      <c r="N381" s="5"/>
      <c r="O381" s="3"/>
      <c r="P381" s="5"/>
      <c r="Q381" s="3"/>
      <c r="R381" s="6"/>
      <c r="S381" s="7"/>
      <c r="T381" s="3"/>
    </row>
    <row r="382" spans="1:20" s="28" customFormat="1" ht="49.5" customHeight="1" x14ac:dyDescent="0.25">
      <c r="A382" s="44">
        <v>23</v>
      </c>
      <c r="B382" s="115" t="s">
        <v>215</v>
      </c>
      <c r="C382" s="115"/>
      <c r="D382" s="93"/>
      <c r="E382" s="94"/>
      <c r="F382" s="25"/>
      <c r="G382" s="25"/>
      <c r="H382" s="98"/>
      <c r="I382" s="93">
        <f>I384+I385+I386+I387+I388+I389+I390+I391+I392+I393+I394+I395</f>
        <v>0</v>
      </c>
      <c r="J382" s="22">
        <f>J384+J385+J386+J387+J388+J389+J390+J391+J392+J393+J394+J395</f>
        <v>0</v>
      </c>
      <c r="K382" s="93">
        <f t="shared" ref="K382:R382" si="76">K384+K385+K386+K387+K388+K389+K390+K391+K392+K393+K394+K395</f>
        <v>11</v>
      </c>
      <c r="L382" s="22">
        <f t="shared" si="76"/>
        <v>19391839</v>
      </c>
      <c r="M382" s="93">
        <f t="shared" si="76"/>
        <v>1</v>
      </c>
      <c r="N382" s="22">
        <f t="shared" si="76"/>
        <v>3529922</v>
      </c>
      <c r="O382" s="93">
        <f t="shared" si="76"/>
        <v>0</v>
      </c>
      <c r="P382" s="22">
        <f t="shared" si="76"/>
        <v>0</v>
      </c>
      <c r="Q382" s="93">
        <f t="shared" si="76"/>
        <v>0</v>
      </c>
      <c r="R382" s="22">
        <f t="shared" si="76"/>
        <v>0</v>
      </c>
      <c r="S382" s="26">
        <f>I382+K382+M382+O382+Q382</f>
        <v>12</v>
      </c>
      <c r="T382" s="22">
        <f>J382+L382+N382+P382+R382</f>
        <v>22921761</v>
      </c>
    </row>
    <row r="383" spans="1:20" s="39" customFormat="1" x14ac:dyDescent="0.25">
      <c r="A383" s="46"/>
      <c r="B383" s="67"/>
      <c r="C383" s="30"/>
      <c r="D383" s="33"/>
      <c r="E383" s="25">
        <v>1.38</v>
      </c>
      <c r="F383" s="25">
        <v>1</v>
      </c>
      <c r="G383" s="25">
        <v>1.0369999999999999</v>
      </c>
      <c r="H383" s="98"/>
      <c r="I383" s="49"/>
      <c r="J383" s="34">
        <f>ROUND($J$7*E383*F383*G383,0)</f>
        <v>1320689</v>
      </c>
      <c r="K383" s="35"/>
      <c r="L383" s="34">
        <f>ROUND($L$7*E383*F383*G383,0)</f>
        <v>1760919</v>
      </c>
      <c r="M383" s="32"/>
      <c r="N383" s="34">
        <f>ROUND($N$7*E383*F383*G383,0)</f>
        <v>3521696</v>
      </c>
      <c r="O383" s="35"/>
      <c r="P383" s="36">
        <f>ROUND($P$7*E383*F383*G383,0)</f>
        <v>4160235</v>
      </c>
      <c r="Q383" s="32"/>
      <c r="R383" s="34">
        <f>ROUND($R$7*E383*F383*G383,0)</f>
        <v>4671943</v>
      </c>
      <c r="S383" s="37"/>
      <c r="T383" s="38"/>
    </row>
    <row r="384" spans="1:20" ht="31.5" x14ac:dyDescent="0.25">
      <c r="A384" s="1"/>
      <c r="B384" s="97">
        <v>1</v>
      </c>
      <c r="C384" s="2" t="s">
        <v>330</v>
      </c>
      <c r="D384" s="3" t="s">
        <v>402</v>
      </c>
      <c r="E384" s="25">
        <v>1.38</v>
      </c>
      <c r="F384" s="25">
        <v>1</v>
      </c>
      <c r="G384" s="25">
        <v>1.0369999999999999</v>
      </c>
      <c r="H384" s="98">
        <v>1</v>
      </c>
      <c r="I384" s="7"/>
      <c r="J384" s="5"/>
      <c r="K384" s="3">
        <v>1</v>
      </c>
      <c r="L384" s="5">
        <f t="shared" ref="L384:L395" si="77">ROUND($L$7*E384*F384*G384*H384,0)</f>
        <v>1760919</v>
      </c>
      <c r="M384" s="3"/>
      <c r="N384" s="5"/>
      <c r="O384" s="3"/>
      <c r="P384" s="5"/>
      <c r="Q384" s="3"/>
      <c r="R384" s="6"/>
      <c r="S384" s="7"/>
      <c r="T384" s="3"/>
    </row>
    <row r="385" spans="1:20" ht="31.5" x14ac:dyDescent="0.25">
      <c r="A385" s="1"/>
      <c r="B385" s="24">
        <v>2</v>
      </c>
      <c r="C385" s="2" t="s">
        <v>328</v>
      </c>
      <c r="D385" s="3" t="s">
        <v>402</v>
      </c>
      <c r="E385" s="25">
        <v>1.38</v>
      </c>
      <c r="F385" s="25">
        <v>1</v>
      </c>
      <c r="G385" s="25">
        <v>1.0369999999999999</v>
      </c>
      <c r="H385" s="98">
        <v>1.0004470393016374</v>
      </c>
      <c r="I385" s="7"/>
      <c r="J385" s="5"/>
      <c r="K385" s="3">
        <v>1</v>
      </c>
      <c r="L385" s="5">
        <f t="shared" si="77"/>
        <v>1761707</v>
      </c>
      <c r="M385" s="3"/>
      <c r="N385" s="5"/>
      <c r="O385" s="3"/>
      <c r="P385" s="5"/>
      <c r="Q385" s="3"/>
      <c r="R385" s="6"/>
      <c r="S385" s="7"/>
      <c r="T385" s="3"/>
    </row>
    <row r="386" spans="1:20" ht="31.5" x14ac:dyDescent="0.25">
      <c r="A386" s="1"/>
      <c r="B386" s="97">
        <v>3</v>
      </c>
      <c r="C386" s="2" t="s">
        <v>329</v>
      </c>
      <c r="D386" s="3" t="s">
        <v>402</v>
      </c>
      <c r="E386" s="25">
        <v>1.38</v>
      </c>
      <c r="F386" s="25">
        <v>1</v>
      </c>
      <c r="G386" s="25">
        <v>1.0369999999999999</v>
      </c>
      <c r="H386" s="98">
        <v>1.0005811510921285</v>
      </c>
      <c r="I386" s="7"/>
      <c r="J386" s="5"/>
      <c r="K386" s="3">
        <v>1</v>
      </c>
      <c r="L386" s="5">
        <f t="shared" si="77"/>
        <v>1761943</v>
      </c>
      <c r="M386" s="3"/>
      <c r="N386" s="5"/>
      <c r="O386" s="3"/>
      <c r="P386" s="5"/>
      <c r="Q386" s="3"/>
      <c r="R386" s="6"/>
      <c r="S386" s="7"/>
      <c r="T386" s="3"/>
    </row>
    <row r="387" spans="1:20" ht="31.5" x14ac:dyDescent="0.25">
      <c r="A387" s="1"/>
      <c r="B387" s="24">
        <v>4</v>
      </c>
      <c r="C387" s="2" t="s">
        <v>331</v>
      </c>
      <c r="D387" s="3" t="s">
        <v>402</v>
      </c>
      <c r="E387" s="25">
        <v>1.38</v>
      </c>
      <c r="F387" s="25">
        <v>1</v>
      </c>
      <c r="G387" s="25">
        <v>1.0369999999999999</v>
      </c>
      <c r="H387" s="98">
        <v>1</v>
      </c>
      <c r="I387" s="7"/>
      <c r="J387" s="5"/>
      <c r="K387" s="3">
        <v>1</v>
      </c>
      <c r="L387" s="5">
        <f t="shared" si="77"/>
        <v>1760919</v>
      </c>
      <c r="M387" s="3"/>
      <c r="N387" s="5"/>
      <c r="O387" s="3"/>
      <c r="P387" s="5"/>
      <c r="Q387" s="3"/>
      <c r="R387" s="6"/>
      <c r="S387" s="7"/>
      <c r="T387" s="3"/>
    </row>
    <row r="388" spans="1:20" ht="31.5" x14ac:dyDescent="0.25">
      <c r="A388" s="1"/>
      <c r="B388" s="97">
        <v>5</v>
      </c>
      <c r="C388" s="2" t="s">
        <v>327</v>
      </c>
      <c r="D388" s="3" t="s">
        <v>402</v>
      </c>
      <c r="E388" s="25">
        <v>1.38</v>
      </c>
      <c r="F388" s="25">
        <v>1</v>
      </c>
      <c r="G388" s="25">
        <v>1.0369999999999999</v>
      </c>
      <c r="H388" s="98">
        <v>1.0005364471619649</v>
      </c>
      <c r="I388" s="7"/>
      <c r="J388" s="5"/>
      <c r="K388" s="3">
        <v>1</v>
      </c>
      <c r="L388" s="5">
        <f t="shared" si="77"/>
        <v>1761864</v>
      </c>
      <c r="M388" s="3"/>
      <c r="N388" s="5"/>
      <c r="O388" s="3"/>
      <c r="P388" s="5"/>
      <c r="Q388" s="3"/>
      <c r="R388" s="6"/>
      <c r="S388" s="7"/>
      <c r="T388" s="3"/>
    </row>
    <row r="389" spans="1:20" ht="31.5" x14ac:dyDescent="0.25">
      <c r="A389" s="1"/>
      <c r="B389" s="24">
        <v>6</v>
      </c>
      <c r="C389" s="2" t="s">
        <v>332</v>
      </c>
      <c r="D389" s="3" t="s">
        <v>402</v>
      </c>
      <c r="E389" s="25">
        <v>1.38</v>
      </c>
      <c r="F389" s="25">
        <v>1</v>
      </c>
      <c r="G389" s="25">
        <v>1.0369999999999999</v>
      </c>
      <c r="H389" s="98">
        <v>1.0007152628826197</v>
      </c>
      <c r="I389" s="7"/>
      <c r="J389" s="5"/>
      <c r="K389" s="3">
        <v>1</v>
      </c>
      <c r="L389" s="5">
        <f t="shared" si="77"/>
        <v>1762179</v>
      </c>
      <c r="M389" s="3"/>
      <c r="N389" s="5"/>
      <c r="O389" s="3"/>
      <c r="P389" s="5"/>
      <c r="Q389" s="3"/>
      <c r="R389" s="6"/>
      <c r="S389" s="7"/>
      <c r="T389" s="3"/>
    </row>
    <row r="390" spans="1:20" ht="31.5" x14ac:dyDescent="0.25">
      <c r="A390" s="1"/>
      <c r="B390" s="97">
        <v>7</v>
      </c>
      <c r="C390" s="2" t="s">
        <v>334</v>
      </c>
      <c r="D390" s="3" t="s">
        <v>402</v>
      </c>
      <c r="E390" s="25">
        <v>1.38</v>
      </c>
      <c r="F390" s="25">
        <v>1</v>
      </c>
      <c r="G390" s="25">
        <v>1.0369999999999999</v>
      </c>
      <c r="H390" s="98">
        <v>1.0008493746731111</v>
      </c>
      <c r="I390" s="7"/>
      <c r="J390" s="5"/>
      <c r="K390" s="3">
        <v>1</v>
      </c>
      <c r="L390" s="5">
        <f t="shared" si="77"/>
        <v>1762415</v>
      </c>
      <c r="M390" s="3"/>
      <c r="N390" s="5"/>
      <c r="O390" s="3"/>
      <c r="P390" s="5"/>
      <c r="Q390" s="3"/>
      <c r="R390" s="6"/>
      <c r="S390" s="7"/>
      <c r="T390" s="3"/>
    </row>
    <row r="391" spans="1:20" ht="31.5" x14ac:dyDescent="0.25">
      <c r="A391" s="1"/>
      <c r="B391" s="24">
        <v>8</v>
      </c>
      <c r="C391" s="2" t="s">
        <v>333</v>
      </c>
      <c r="D391" s="3" t="s">
        <v>402</v>
      </c>
      <c r="E391" s="25">
        <v>1.38</v>
      </c>
      <c r="F391" s="25">
        <v>1</v>
      </c>
      <c r="G391" s="25">
        <v>1.0369999999999999</v>
      </c>
      <c r="H391" s="98">
        <v>1.0009387825334386</v>
      </c>
      <c r="I391" s="7"/>
      <c r="J391" s="5"/>
      <c r="K391" s="3">
        <v>1</v>
      </c>
      <c r="L391" s="5">
        <f t="shared" si="77"/>
        <v>1762572</v>
      </c>
      <c r="M391" s="3"/>
      <c r="N391" s="5"/>
      <c r="O391" s="3"/>
      <c r="P391" s="5"/>
      <c r="Q391" s="3"/>
      <c r="R391" s="6"/>
      <c r="S391" s="7"/>
      <c r="T391" s="3"/>
    </row>
    <row r="392" spans="1:20" ht="31.5" x14ac:dyDescent="0.25">
      <c r="A392" s="1"/>
      <c r="B392" s="97">
        <v>9</v>
      </c>
      <c r="C392" s="2" t="s">
        <v>335</v>
      </c>
      <c r="D392" s="3" t="s">
        <v>402</v>
      </c>
      <c r="E392" s="25">
        <v>1.38</v>
      </c>
      <c r="F392" s="25">
        <v>1</v>
      </c>
      <c r="G392" s="25">
        <v>1.0369999999999999</v>
      </c>
      <c r="H392" s="98">
        <v>1.0014305257652396</v>
      </c>
      <c r="I392" s="7"/>
      <c r="J392" s="5"/>
      <c r="K392" s="3">
        <v>1</v>
      </c>
      <c r="L392" s="5">
        <f t="shared" si="77"/>
        <v>1763438</v>
      </c>
      <c r="M392" s="3"/>
      <c r="N392" s="5"/>
      <c r="O392" s="3"/>
      <c r="P392" s="5"/>
      <c r="Q392" s="3"/>
      <c r="R392" s="6"/>
      <c r="S392" s="7"/>
      <c r="T392" s="3"/>
    </row>
    <row r="393" spans="1:20" ht="31.5" x14ac:dyDescent="0.25">
      <c r="A393" s="1"/>
      <c r="B393" s="24">
        <v>10</v>
      </c>
      <c r="C393" s="2" t="s">
        <v>336</v>
      </c>
      <c r="D393" s="3" t="s">
        <v>402</v>
      </c>
      <c r="E393" s="25">
        <v>1.38</v>
      </c>
      <c r="F393" s="25">
        <v>1</v>
      </c>
      <c r="G393" s="25">
        <v>1.0369999999999999</v>
      </c>
      <c r="H393" s="98">
        <v>1.0025257720542513</v>
      </c>
      <c r="I393" s="7"/>
      <c r="J393" s="5"/>
      <c r="K393" s="3">
        <v>1</v>
      </c>
      <c r="L393" s="5">
        <f t="shared" si="77"/>
        <v>1765367</v>
      </c>
      <c r="M393" s="3"/>
      <c r="N393" s="5"/>
      <c r="O393" s="3"/>
      <c r="P393" s="5"/>
      <c r="Q393" s="3"/>
      <c r="R393" s="6"/>
      <c r="S393" s="7"/>
      <c r="T393" s="3"/>
    </row>
    <row r="394" spans="1:20" ht="35.25" customHeight="1" x14ac:dyDescent="0.25">
      <c r="A394" s="1"/>
      <c r="B394" s="97">
        <v>11</v>
      </c>
      <c r="C394" s="2" t="s">
        <v>476</v>
      </c>
      <c r="D394" s="3" t="s">
        <v>402</v>
      </c>
      <c r="E394" s="25">
        <v>1.38</v>
      </c>
      <c r="F394" s="25">
        <v>1</v>
      </c>
      <c r="G394" s="25">
        <v>1.0369999999999999</v>
      </c>
      <c r="H394" s="98">
        <v>1.0023358745331796</v>
      </c>
      <c r="I394" s="7"/>
      <c r="J394" s="5"/>
      <c r="K394" s="3"/>
      <c r="L394" s="5"/>
      <c r="M394" s="3">
        <v>1</v>
      </c>
      <c r="N394" s="5">
        <f>ROUND($N$7*E394*G394*H394,0)</f>
        <v>3529922</v>
      </c>
      <c r="O394" s="3"/>
      <c r="P394" s="5"/>
      <c r="Q394" s="3"/>
      <c r="R394" s="6"/>
      <c r="S394" s="7"/>
      <c r="T394" s="3"/>
    </row>
    <row r="395" spans="1:20" ht="40.5" customHeight="1" x14ac:dyDescent="0.25">
      <c r="A395" s="1"/>
      <c r="B395" s="24">
        <v>12</v>
      </c>
      <c r="C395" s="2" t="s">
        <v>337</v>
      </c>
      <c r="D395" s="3" t="s">
        <v>402</v>
      </c>
      <c r="E395" s="25">
        <v>1.38</v>
      </c>
      <c r="F395" s="25">
        <v>1</v>
      </c>
      <c r="G395" s="25">
        <v>1.0369999999999999</v>
      </c>
      <c r="H395" s="98">
        <v>1.0043139292608008</v>
      </c>
      <c r="I395" s="7"/>
      <c r="J395" s="5"/>
      <c r="K395" s="3">
        <v>1</v>
      </c>
      <c r="L395" s="5">
        <f t="shared" si="77"/>
        <v>1768516</v>
      </c>
      <c r="M395" s="3"/>
      <c r="N395" s="5"/>
      <c r="O395" s="3"/>
      <c r="P395" s="5"/>
      <c r="Q395" s="3"/>
      <c r="R395" s="6"/>
      <c r="S395" s="7"/>
      <c r="T395" s="3"/>
    </row>
    <row r="396" spans="1:20" s="28" customFormat="1" ht="51" customHeight="1" x14ac:dyDescent="0.25">
      <c r="A396" s="44">
        <v>24</v>
      </c>
      <c r="B396" s="115" t="s">
        <v>217</v>
      </c>
      <c r="C396" s="115"/>
      <c r="D396" s="93"/>
      <c r="E396" s="94"/>
      <c r="F396" s="25"/>
      <c r="G396" s="25"/>
      <c r="H396" s="98"/>
      <c r="I396" s="93">
        <f>I398+I399+I400+I401+I402+I403+I404+I405+I406+I407+I408+I409+I410+I411+I412+I413+I414+I415+I416+I417+I418+I419+I420+I421+I422+I423+I424+I425+I426+I427+I428+I429+I430+I431+I432+I433</f>
        <v>6</v>
      </c>
      <c r="J396" s="22">
        <f>J398+J399+J400+J401+J402+J403+J404+J405+J406+J407+J408+J409+J410+J411+J412+J413+J414+J415+J416+J417+J418+J419+J420+J421+J422+J423+J424+J425+J426+J427+J428+J429+J430+J431+J432+J433</f>
        <v>7754626</v>
      </c>
      <c r="K396" s="93">
        <f t="shared" ref="K396:R396" si="78">K398+K399+K400+K401+K402+K403+K404+K405+K406+K407+K408+K409+K410+K411+K412+K413+K414+K415+K416+K417+K418+K419+K420+K421+K422+K423+K424+K425+K426+K427+K428+K429+K430+K431+K432+K433</f>
        <v>28</v>
      </c>
      <c r="L396" s="22">
        <f t="shared" si="78"/>
        <v>48304726</v>
      </c>
      <c r="M396" s="93">
        <f t="shared" si="78"/>
        <v>2</v>
      </c>
      <c r="N396" s="22">
        <f t="shared" si="78"/>
        <v>6908931</v>
      </c>
      <c r="O396" s="93">
        <f t="shared" si="78"/>
        <v>0</v>
      </c>
      <c r="P396" s="22">
        <f t="shared" si="78"/>
        <v>0</v>
      </c>
      <c r="Q396" s="93">
        <f t="shared" si="78"/>
        <v>0</v>
      </c>
      <c r="R396" s="22">
        <f t="shared" si="78"/>
        <v>0</v>
      </c>
      <c r="S396" s="26">
        <f>I396+K396+M396+O396+Q396</f>
        <v>36</v>
      </c>
      <c r="T396" s="22">
        <f>J396+L396+N396+P396+R396</f>
        <v>62968283</v>
      </c>
    </row>
    <row r="397" spans="1:20" s="39" customFormat="1" x14ac:dyDescent="0.25">
      <c r="A397" s="46"/>
      <c r="B397" s="67"/>
      <c r="C397" s="30"/>
      <c r="D397" s="33"/>
      <c r="E397" s="25">
        <v>1.35</v>
      </c>
      <c r="F397" s="25">
        <v>1</v>
      </c>
      <c r="G397" s="25">
        <v>1.0369999999999999</v>
      </c>
      <c r="H397" s="98"/>
      <c r="I397" s="49"/>
      <c r="J397" s="34">
        <f>ROUND($J$7*E397*F397*G397,0)</f>
        <v>1291979</v>
      </c>
      <c r="K397" s="35"/>
      <c r="L397" s="34">
        <f>ROUND($L$7*E397*F397*G397,0)</f>
        <v>1722638</v>
      </c>
      <c r="M397" s="32"/>
      <c r="N397" s="34">
        <f>ROUND($N$7*E397*F397*G397,0)</f>
        <v>3445137</v>
      </c>
      <c r="O397" s="35"/>
      <c r="P397" s="36">
        <f>ROUND($P$7*E397*F397*G397,0)</f>
        <v>4069795</v>
      </c>
      <c r="Q397" s="32"/>
      <c r="R397" s="34">
        <f>ROUND($R$7*E397*F397*G397,0)</f>
        <v>4570379</v>
      </c>
      <c r="S397" s="37"/>
      <c r="T397" s="38"/>
    </row>
    <row r="398" spans="1:20" ht="31.5" x14ac:dyDescent="0.25">
      <c r="A398" s="1"/>
      <c r="B398" s="62">
        <v>1</v>
      </c>
      <c r="C398" s="65" t="s">
        <v>71</v>
      </c>
      <c r="D398" s="3" t="s">
        <v>402</v>
      </c>
      <c r="E398" s="25">
        <v>1.35</v>
      </c>
      <c r="F398" s="25">
        <v>1</v>
      </c>
      <c r="G398" s="25">
        <v>1.0369999999999999</v>
      </c>
      <c r="H398" s="98">
        <v>1.0001218595658288</v>
      </c>
      <c r="I398" s="7">
        <v>1</v>
      </c>
      <c r="J398" s="5">
        <f t="shared" ref="J398:J402" si="79">ROUND($J$7*E398*F398*G398*H398,0)</f>
        <v>1292136</v>
      </c>
      <c r="K398" s="79"/>
      <c r="L398" s="5"/>
      <c r="M398" s="79"/>
      <c r="N398" s="5"/>
      <c r="O398" s="79"/>
      <c r="P398" s="5"/>
      <c r="Q398" s="79"/>
      <c r="R398" s="5"/>
      <c r="S398" s="7"/>
      <c r="T398" s="5"/>
    </row>
    <row r="399" spans="1:20" ht="31.5" x14ac:dyDescent="0.25">
      <c r="A399" s="1"/>
      <c r="B399" s="62">
        <v>2</v>
      </c>
      <c r="C399" s="65" t="s">
        <v>80</v>
      </c>
      <c r="D399" s="3" t="s">
        <v>402</v>
      </c>
      <c r="E399" s="25">
        <v>1.35</v>
      </c>
      <c r="F399" s="25">
        <v>1</v>
      </c>
      <c r="G399" s="25">
        <v>1.0369999999999999</v>
      </c>
      <c r="H399" s="98">
        <v>1.0002132542402005</v>
      </c>
      <c r="I399" s="7">
        <v>1</v>
      </c>
      <c r="J399" s="5">
        <f t="shared" si="79"/>
        <v>1292254</v>
      </c>
      <c r="K399" s="79"/>
      <c r="L399" s="5"/>
      <c r="M399" s="79"/>
      <c r="N399" s="5"/>
      <c r="O399" s="79"/>
      <c r="P399" s="5"/>
      <c r="Q399" s="79"/>
      <c r="R399" s="5"/>
      <c r="S399" s="7"/>
      <c r="T399" s="5"/>
    </row>
    <row r="400" spans="1:20" ht="31.5" x14ac:dyDescent="0.25">
      <c r="A400" s="1"/>
      <c r="B400" s="62">
        <v>3</v>
      </c>
      <c r="C400" s="65" t="s">
        <v>87</v>
      </c>
      <c r="D400" s="3" t="s">
        <v>402</v>
      </c>
      <c r="E400" s="25">
        <v>1.35</v>
      </c>
      <c r="F400" s="25">
        <v>1</v>
      </c>
      <c r="G400" s="25">
        <v>1.0369999999999999</v>
      </c>
      <c r="H400" s="98">
        <v>1.0003046489145722</v>
      </c>
      <c r="I400" s="79">
        <v>1</v>
      </c>
      <c r="J400" s="5">
        <f t="shared" si="79"/>
        <v>1292372</v>
      </c>
      <c r="K400" s="3"/>
      <c r="L400" s="5"/>
      <c r="M400" s="79"/>
      <c r="N400" s="5"/>
      <c r="O400" s="79"/>
      <c r="P400" s="5"/>
      <c r="Q400" s="79"/>
      <c r="R400" s="5"/>
      <c r="S400" s="7"/>
      <c r="T400" s="5"/>
    </row>
    <row r="401" spans="1:20" ht="31.5" x14ac:dyDescent="0.25">
      <c r="A401" s="1"/>
      <c r="B401" s="62">
        <v>4</v>
      </c>
      <c r="C401" s="65" t="s">
        <v>86</v>
      </c>
      <c r="D401" s="3" t="s">
        <v>402</v>
      </c>
      <c r="E401" s="25">
        <v>1.35</v>
      </c>
      <c r="F401" s="25">
        <v>1</v>
      </c>
      <c r="G401" s="25">
        <v>1.0369999999999999</v>
      </c>
      <c r="H401" s="98">
        <v>1.0002132542402005</v>
      </c>
      <c r="I401" s="79">
        <v>1</v>
      </c>
      <c r="J401" s="5">
        <f t="shared" si="79"/>
        <v>1292254</v>
      </c>
      <c r="K401" s="3"/>
      <c r="L401" s="5"/>
      <c r="M401" s="79"/>
      <c r="N401" s="5"/>
      <c r="O401" s="79"/>
      <c r="P401" s="5"/>
      <c r="Q401" s="79"/>
      <c r="R401" s="5"/>
      <c r="S401" s="7"/>
      <c r="T401" s="5"/>
    </row>
    <row r="402" spans="1:20" ht="31.5" x14ac:dyDescent="0.25">
      <c r="A402" s="1"/>
      <c r="B402" s="62">
        <v>5</v>
      </c>
      <c r="C402" s="65" t="s">
        <v>96</v>
      </c>
      <c r="D402" s="3" t="s">
        <v>402</v>
      </c>
      <c r="E402" s="25">
        <v>1.35</v>
      </c>
      <c r="F402" s="25">
        <v>1</v>
      </c>
      <c r="G402" s="25">
        <v>1.0369999999999999</v>
      </c>
      <c r="H402" s="98">
        <v>1.0009748765266309</v>
      </c>
      <c r="I402" s="3">
        <v>1</v>
      </c>
      <c r="J402" s="5">
        <f t="shared" si="79"/>
        <v>1293238</v>
      </c>
      <c r="K402" s="3"/>
      <c r="L402" s="5"/>
      <c r="M402" s="79"/>
      <c r="N402" s="5"/>
      <c r="O402" s="79"/>
      <c r="P402" s="5"/>
      <c r="Q402" s="79"/>
      <c r="R402" s="5"/>
      <c r="S402" s="7"/>
      <c r="T402" s="5"/>
    </row>
    <row r="403" spans="1:20" ht="31.5" x14ac:dyDescent="0.25">
      <c r="A403" s="1"/>
      <c r="B403" s="62">
        <v>6</v>
      </c>
      <c r="C403" s="65" t="s">
        <v>83</v>
      </c>
      <c r="D403" s="3" t="s">
        <v>402</v>
      </c>
      <c r="E403" s="25">
        <v>1.35</v>
      </c>
      <c r="F403" s="25">
        <v>1</v>
      </c>
      <c r="G403" s="25">
        <v>1.0369999999999999</v>
      </c>
      <c r="H403" s="98">
        <v>1.0007768550328042</v>
      </c>
      <c r="I403" s="79"/>
      <c r="J403" s="5"/>
      <c r="K403" s="3">
        <v>1</v>
      </c>
      <c r="L403" s="5">
        <f t="shared" ref="L403:L433" si="80">ROUND($L$7*E403*F403*G403*H403,0)</f>
        <v>1723977</v>
      </c>
      <c r="M403" s="79"/>
      <c r="N403" s="5"/>
      <c r="O403" s="79"/>
      <c r="P403" s="5"/>
      <c r="Q403" s="79"/>
      <c r="R403" s="5"/>
      <c r="S403" s="7"/>
      <c r="T403" s="5"/>
    </row>
    <row r="404" spans="1:20" ht="31.5" x14ac:dyDescent="0.25">
      <c r="A404" s="1"/>
      <c r="B404" s="62">
        <v>7</v>
      </c>
      <c r="C404" s="65" t="s">
        <v>73</v>
      </c>
      <c r="D404" s="3" t="s">
        <v>402</v>
      </c>
      <c r="E404" s="25">
        <v>1.35</v>
      </c>
      <c r="F404" s="25">
        <v>1</v>
      </c>
      <c r="G404" s="25">
        <v>1.0369999999999999</v>
      </c>
      <c r="H404" s="98">
        <v>1.0005026709035794</v>
      </c>
      <c r="I404" s="79"/>
      <c r="J404" s="5"/>
      <c r="K404" s="3">
        <v>1</v>
      </c>
      <c r="L404" s="5">
        <f t="shared" si="80"/>
        <v>1723504</v>
      </c>
      <c r="M404" s="79"/>
      <c r="N404" s="5"/>
      <c r="O404" s="79"/>
      <c r="P404" s="5"/>
      <c r="Q404" s="79"/>
      <c r="R404" s="5"/>
      <c r="S404" s="7"/>
      <c r="T404" s="5"/>
    </row>
    <row r="405" spans="1:20" ht="31.5" x14ac:dyDescent="0.25">
      <c r="A405" s="1"/>
      <c r="B405" s="62">
        <v>8</v>
      </c>
      <c r="C405" s="65" t="s">
        <v>84</v>
      </c>
      <c r="D405" s="3" t="s">
        <v>402</v>
      </c>
      <c r="E405" s="25">
        <v>1.35</v>
      </c>
      <c r="F405" s="25">
        <v>1</v>
      </c>
      <c r="G405" s="25">
        <v>1.0369999999999999</v>
      </c>
      <c r="H405" s="98">
        <v>1.0004569735487086</v>
      </c>
      <c r="I405" s="79"/>
      <c r="J405" s="5"/>
      <c r="K405" s="3">
        <v>1</v>
      </c>
      <c r="L405" s="5">
        <f t="shared" si="80"/>
        <v>1723426</v>
      </c>
      <c r="M405" s="79"/>
      <c r="N405" s="5"/>
      <c r="O405" s="79"/>
      <c r="P405" s="5"/>
      <c r="Q405" s="79"/>
      <c r="R405" s="5"/>
      <c r="S405" s="7"/>
      <c r="T405" s="5"/>
    </row>
    <row r="406" spans="1:20" ht="31.5" x14ac:dyDescent="0.25">
      <c r="A406" s="1"/>
      <c r="B406" s="62">
        <v>9</v>
      </c>
      <c r="C406" s="65" t="s">
        <v>89</v>
      </c>
      <c r="D406" s="3" t="s">
        <v>402</v>
      </c>
      <c r="E406" s="25">
        <v>1.35</v>
      </c>
      <c r="F406" s="25">
        <v>1</v>
      </c>
      <c r="G406" s="25">
        <v>1.0369999999999999</v>
      </c>
      <c r="H406" s="98">
        <v>1.0006626116456272</v>
      </c>
      <c r="I406" s="79"/>
      <c r="J406" s="5"/>
      <c r="K406" s="3">
        <v>1</v>
      </c>
      <c r="L406" s="5">
        <f t="shared" si="80"/>
        <v>1723780</v>
      </c>
      <c r="M406" s="79"/>
      <c r="N406" s="5"/>
      <c r="O406" s="79"/>
      <c r="P406" s="5"/>
      <c r="Q406" s="79"/>
      <c r="R406" s="5"/>
      <c r="S406" s="7"/>
      <c r="T406" s="5"/>
    </row>
    <row r="407" spans="1:20" ht="31.5" x14ac:dyDescent="0.25">
      <c r="A407" s="1"/>
      <c r="B407" s="62">
        <v>10</v>
      </c>
      <c r="C407" s="65" t="s">
        <v>69</v>
      </c>
      <c r="D407" s="3" t="s">
        <v>402</v>
      </c>
      <c r="E407" s="25">
        <v>1.35</v>
      </c>
      <c r="F407" s="25">
        <v>1</v>
      </c>
      <c r="G407" s="25">
        <v>1.0369999999999999</v>
      </c>
      <c r="H407" s="98">
        <v>1.0021934730338005</v>
      </c>
      <c r="I407" s="79"/>
      <c r="J407" s="5"/>
      <c r="K407" s="3">
        <v>1</v>
      </c>
      <c r="L407" s="5">
        <f t="shared" si="80"/>
        <v>1726417</v>
      </c>
      <c r="M407" s="79"/>
      <c r="N407" s="5"/>
      <c r="O407" s="79"/>
      <c r="P407" s="5"/>
      <c r="Q407" s="79"/>
      <c r="R407" s="5"/>
      <c r="S407" s="7"/>
      <c r="T407" s="5"/>
    </row>
    <row r="408" spans="1:20" ht="31.5" x14ac:dyDescent="0.25">
      <c r="A408" s="1"/>
      <c r="B408" s="62">
        <v>11</v>
      </c>
      <c r="C408" s="65" t="s">
        <v>74</v>
      </c>
      <c r="D408" s="3" t="s">
        <v>402</v>
      </c>
      <c r="E408" s="25">
        <v>1.35</v>
      </c>
      <c r="F408" s="25">
        <v>1</v>
      </c>
      <c r="G408" s="25">
        <v>1.0369999999999999</v>
      </c>
      <c r="H408" s="98">
        <v>1.0006854603230626</v>
      </c>
      <c r="I408" s="79"/>
      <c r="J408" s="5"/>
      <c r="K408" s="3">
        <v>1</v>
      </c>
      <c r="L408" s="5">
        <f t="shared" si="80"/>
        <v>1723819</v>
      </c>
      <c r="M408" s="79"/>
      <c r="N408" s="5"/>
      <c r="O408" s="79"/>
      <c r="P408" s="5"/>
      <c r="Q408" s="79"/>
      <c r="R408" s="5"/>
      <c r="S408" s="7"/>
      <c r="T408" s="5"/>
    </row>
    <row r="409" spans="1:20" ht="31.5" x14ac:dyDescent="0.25">
      <c r="A409" s="1"/>
      <c r="B409" s="62">
        <v>12</v>
      </c>
      <c r="C409" s="65" t="s">
        <v>75</v>
      </c>
      <c r="D409" s="3" t="s">
        <v>402</v>
      </c>
      <c r="E409" s="25">
        <v>1.35</v>
      </c>
      <c r="F409" s="25">
        <v>1</v>
      </c>
      <c r="G409" s="25">
        <v>1.0369999999999999</v>
      </c>
      <c r="H409" s="98">
        <v>1.000594065613321</v>
      </c>
      <c r="I409" s="79"/>
      <c r="J409" s="5"/>
      <c r="K409" s="3">
        <v>1</v>
      </c>
      <c r="L409" s="5">
        <f t="shared" si="80"/>
        <v>1723662</v>
      </c>
      <c r="M409" s="79"/>
      <c r="N409" s="5"/>
      <c r="O409" s="79"/>
      <c r="P409" s="5"/>
      <c r="Q409" s="79"/>
      <c r="R409" s="5"/>
      <c r="S409" s="7"/>
      <c r="T409" s="5"/>
    </row>
    <row r="410" spans="1:20" ht="31.5" x14ac:dyDescent="0.25">
      <c r="A410" s="1"/>
      <c r="B410" s="62">
        <v>13</v>
      </c>
      <c r="C410" s="65" t="s">
        <v>78</v>
      </c>
      <c r="D410" s="3" t="s">
        <v>402</v>
      </c>
      <c r="E410" s="25">
        <v>1.35</v>
      </c>
      <c r="F410" s="25">
        <v>1</v>
      </c>
      <c r="G410" s="25">
        <v>1.0369999999999999</v>
      </c>
      <c r="H410" s="98">
        <v>1.0002970328066605</v>
      </c>
      <c r="I410" s="79"/>
      <c r="J410" s="5"/>
      <c r="K410" s="3">
        <v>1</v>
      </c>
      <c r="L410" s="5">
        <f t="shared" si="80"/>
        <v>1723150</v>
      </c>
      <c r="M410" s="79"/>
      <c r="N410" s="5"/>
      <c r="O410" s="79"/>
      <c r="P410" s="5"/>
      <c r="Q410" s="79"/>
      <c r="R410" s="5"/>
      <c r="S410" s="7"/>
      <c r="T410" s="5"/>
    </row>
    <row r="411" spans="1:20" ht="31.5" x14ac:dyDescent="0.25">
      <c r="A411" s="1"/>
      <c r="B411" s="62">
        <v>14</v>
      </c>
      <c r="C411" s="65" t="s">
        <v>77</v>
      </c>
      <c r="D411" s="3" t="s">
        <v>402</v>
      </c>
      <c r="E411" s="25">
        <v>1.35</v>
      </c>
      <c r="F411" s="25">
        <v>1</v>
      </c>
      <c r="G411" s="25">
        <v>1.0369999999999999</v>
      </c>
      <c r="H411" s="98">
        <v>1.0003046489145722</v>
      </c>
      <c r="I411" s="79">
        <v>1</v>
      </c>
      <c r="J411" s="5">
        <f t="shared" ref="J411" si="81">ROUND($J$7*E411*F411*G411*H411,0)</f>
        <v>1292372</v>
      </c>
      <c r="K411" s="3"/>
      <c r="L411" s="5"/>
      <c r="M411" s="79"/>
      <c r="N411" s="5"/>
      <c r="O411" s="79"/>
      <c r="P411" s="5"/>
      <c r="Q411" s="79"/>
      <c r="R411" s="5"/>
      <c r="S411" s="7"/>
      <c r="T411" s="5"/>
    </row>
    <row r="412" spans="1:20" ht="31.5" x14ac:dyDescent="0.25">
      <c r="A412" s="1"/>
      <c r="B412" s="62">
        <v>15</v>
      </c>
      <c r="C412" s="65" t="s">
        <v>97</v>
      </c>
      <c r="D412" s="3" t="s">
        <v>402</v>
      </c>
      <c r="E412" s="25">
        <v>1.35</v>
      </c>
      <c r="F412" s="25">
        <v>1</v>
      </c>
      <c r="G412" s="25">
        <v>1.0369999999999999</v>
      </c>
      <c r="H412" s="98">
        <v>1.0003427301615313</v>
      </c>
      <c r="I412" s="79"/>
      <c r="J412" s="5"/>
      <c r="K412" s="3">
        <v>1</v>
      </c>
      <c r="L412" s="5">
        <f t="shared" si="80"/>
        <v>1723229</v>
      </c>
      <c r="M412" s="79"/>
      <c r="N412" s="5"/>
      <c r="O412" s="79"/>
      <c r="P412" s="5"/>
      <c r="Q412" s="79"/>
      <c r="R412" s="5"/>
      <c r="S412" s="7"/>
      <c r="T412" s="5"/>
    </row>
    <row r="413" spans="1:20" ht="31.5" x14ac:dyDescent="0.25">
      <c r="A413" s="1"/>
      <c r="B413" s="62">
        <v>16</v>
      </c>
      <c r="C413" s="65" t="s">
        <v>93</v>
      </c>
      <c r="D413" s="3" t="s">
        <v>402</v>
      </c>
      <c r="E413" s="25">
        <v>1.35</v>
      </c>
      <c r="F413" s="25">
        <v>1</v>
      </c>
      <c r="G413" s="25">
        <v>1.0369999999999999</v>
      </c>
      <c r="H413" s="98">
        <v>1.0009824931297231</v>
      </c>
      <c r="I413" s="79"/>
      <c r="J413" s="5"/>
      <c r="K413" s="3">
        <v>1</v>
      </c>
      <c r="L413" s="5">
        <f t="shared" si="80"/>
        <v>1724331</v>
      </c>
      <c r="M413" s="79"/>
      <c r="N413" s="5"/>
      <c r="O413" s="79"/>
      <c r="P413" s="5"/>
      <c r="Q413" s="79"/>
      <c r="R413" s="5"/>
      <c r="S413" s="7"/>
      <c r="T413" s="5"/>
    </row>
    <row r="414" spans="1:20" ht="31.5" x14ac:dyDescent="0.25">
      <c r="A414" s="1"/>
      <c r="B414" s="62">
        <v>17</v>
      </c>
      <c r="C414" s="65" t="s">
        <v>91</v>
      </c>
      <c r="D414" s="3" t="s">
        <v>402</v>
      </c>
      <c r="E414" s="25">
        <v>1.35</v>
      </c>
      <c r="F414" s="25">
        <v>1</v>
      </c>
      <c r="G414" s="25">
        <v>1.0369999999999999</v>
      </c>
      <c r="H414" s="98">
        <v>1.0011424338717712</v>
      </c>
      <c r="I414" s="79"/>
      <c r="J414" s="5"/>
      <c r="K414" s="3">
        <v>1</v>
      </c>
      <c r="L414" s="5">
        <f t="shared" si="80"/>
        <v>1724606</v>
      </c>
      <c r="M414" s="79"/>
      <c r="N414" s="5"/>
      <c r="O414" s="79"/>
      <c r="P414" s="5"/>
      <c r="Q414" s="79"/>
      <c r="R414" s="5"/>
      <c r="S414" s="7"/>
      <c r="T414" s="5"/>
    </row>
    <row r="415" spans="1:20" ht="31.5" x14ac:dyDescent="0.25">
      <c r="A415" s="1"/>
      <c r="B415" s="62">
        <v>18</v>
      </c>
      <c r="C415" s="65" t="s">
        <v>94</v>
      </c>
      <c r="D415" s="3" t="s">
        <v>402</v>
      </c>
      <c r="E415" s="25">
        <v>1.35</v>
      </c>
      <c r="F415" s="25">
        <v>1</v>
      </c>
      <c r="G415" s="25">
        <v>1.0369999999999999</v>
      </c>
      <c r="H415" s="98">
        <v>1.0011424338717712</v>
      </c>
      <c r="I415" s="79"/>
      <c r="J415" s="5"/>
      <c r="K415" s="3">
        <v>1</v>
      </c>
      <c r="L415" s="5">
        <f t="shared" si="80"/>
        <v>1724606</v>
      </c>
      <c r="M415" s="79"/>
      <c r="N415" s="5"/>
      <c r="O415" s="79"/>
      <c r="P415" s="5"/>
      <c r="Q415" s="79"/>
      <c r="R415" s="5"/>
      <c r="S415" s="7"/>
      <c r="T415" s="5"/>
    </row>
    <row r="416" spans="1:20" ht="31.5" x14ac:dyDescent="0.25">
      <c r="A416" s="1"/>
      <c r="B416" s="62">
        <v>19</v>
      </c>
      <c r="C416" s="65" t="s">
        <v>88</v>
      </c>
      <c r="D416" s="3" t="s">
        <v>402</v>
      </c>
      <c r="E416" s="25">
        <v>1.35</v>
      </c>
      <c r="F416" s="25">
        <v>1</v>
      </c>
      <c r="G416" s="25">
        <v>1.0369999999999999</v>
      </c>
      <c r="H416" s="98">
        <v>1.001302374613819</v>
      </c>
      <c r="I416" s="79"/>
      <c r="J416" s="5"/>
      <c r="K416" s="3">
        <v>1</v>
      </c>
      <c r="L416" s="5">
        <f t="shared" si="80"/>
        <v>1724882</v>
      </c>
      <c r="M416" s="79"/>
      <c r="N416" s="5"/>
      <c r="O416" s="79"/>
      <c r="P416" s="5"/>
      <c r="Q416" s="79"/>
      <c r="R416" s="5"/>
      <c r="S416" s="7"/>
      <c r="T416" s="5"/>
    </row>
    <row r="417" spans="1:20" ht="31.5" x14ac:dyDescent="0.25">
      <c r="A417" s="1"/>
      <c r="B417" s="62">
        <v>20</v>
      </c>
      <c r="C417" s="65" t="s">
        <v>70</v>
      </c>
      <c r="D417" s="3" t="s">
        <v>402</v>
      </c>
      <c r="E417" s="25">
        <v>1.35</v>
      </c>
      <c r="F417" s="25">
        <v>1</v>
      </c>
      <c r="G417" s="25">
        <v>1.0369999999999999</v>
      </c>
      <c r="H417" s="98">
        <v>1.0007540063553688</v>
      </c>
      <c r="I417" s="79"/>
      <c r="J417" s="5"/>
      <c r="K417" s="3">
        <v>1</v>
      </c>
      <c r="L417" s="5">
        <f t="shared" si="80"/>
        <v>1723937</v>
      </c>
      <c r="M417" s="79"/>
      <c r="N417" s="5"/>
      <c r="O417" s="79"/>
      <c r="P417" s="5"/>
      <c r="Q417" s="79"/>
      <c r="R417" s="5"/>
      <c r="S417" s="7"/>
      <c r="T417" s="5"/>
    </row>
    <row r="418" spans="1:20" ht="31.5" x14ac:dyDescent="0.25">
      <c r="A418" s="1"/>
      <c r="B418" s="62">
        <v>21</v>
      </c>
      <c r="C418" s="65" t="s">
        <v>95</v>
      </c>
      <c r="D418" s="3" t="s">
        <v>402</v>
      </c>
      <c r="E418" s="25">
        <v>1.35</v>
      </c>
      <c r="F418" s="25">
        <v>1</v>
      </c>
      <c r="G418" s="25">
        <v>1.0369999999999999</v>
      </c>
      <c r="H418" s="98">
        <v>1.0012795259363836</v>
      </c>
      <c r="I418" s="79"/>
      <c r="J418" s="5"/>
      <c r="K418" s="3">
        <v>1</v>
      </c>
      <c r="L418" s="5">
        <f t="shared" si="80"/>
        <v>1724843</v>
      </c>
      <c r="M418" s="79"/>
      <c r="N418" s="5"/>
      <c r="O418" s="79"/>
      <c r="P418" s="5"/>
      <c r="Q418" s="79"/>
      <c r="R418" s="5"/>
      <c r="S418" s="7"/>
      <c r="T418" s="5"/>
    </row>
    <row r="419" spans="1:20" ht="31.5" x14ac:dyDescent="0.25">
      <c r="A419" s="1"/>
      <c r="B419" s="62">
        <v>22</v>
      </c>
      <c r="C419" s="65" t="s">
        <v>68</v>
      </c>
      <c r="D419" s="3" t="s">
        <v>402</v>
      </c>
      <c r="E419" s="25">
        <v>1.35</v>
      </c>
      <c r="F419" s="25">
        <v>1</v>
      </c>
      <c r="G419" s="25">
        <v>1.0369999999999999</v>
      </c>
      <c r="H419" s="98">
        <v>1.0023534137758485</v>
      </c>
      <c r="I419" s="79"/>
      <c r="J419" s="5"/>
      <c r="K419" s="3">
        <v>1</v>
      </c>
      <c r="L419" s="5">
        <f t="shared" si="80"/>
        <v>1726693</v>
      </c>
      <c r="M419" s="79"/>
      <c r="N419" s="5"/>
      <c r="O419" s="79"/>
      <c r="P419" s="5"/>
      <c r="Q419" s="79"/>
      <c r="R419" s="5"/>
      <c r="S419" s="7"/>
      <c r="T419" s="5"/>
    </row>
    <row r="420" spans="1:20" ht="31.5" x14ac:dyDescent="0.25">
      <c r="A420" s="1"/>
      <c r="B420" s="62">
        <v>23</v>
      </c>
      <c r="C420" s="65" t="s">
        <v>85</v>
      </c>
      <c r="D420" s="3" t="s">
        <v>402</v>
      </c>
      <c r="E420" s="25">
        <v>1.35</v>
      </c>
      <c r="F420" s="25">
        <v>1</v>
      </c>
      <c r="G420" s="25">
        <v>1.0369999999999999</v>
      </c>
      <c r="H420" s="98">
        <v>1.0020106836143172</v>
      </c>
      <c r="I420" s="79"/>
      <c r="J420" s="5"/>
      <c r="K420" s="3">
        <v>1</v>
      </c>
      <c r="L420" s="5">
        <f t="shared" si="80"/>
        <v>1726102</v>
      </c>
      <c r="M420" s="79"/>
      <c r="N420" s="5"/>
      <c r="O420" s="79"/>
      <c r="P420" s="5"/>
      <c r="Q420" s="79"/>
      <c r="R420" s="5"/>
      <c r="S420" s="7"/>
      <c r="T420" s="5"/>
    </row>
    <row r="421" spans="1:20" ht="31.5" x14ac:dyDescent="0.25">
      <c r="A421" s="1"/>
      <c r="B421" s="62">
        <v>24</v>
      </c>
      <c r="C421" s="65" t="s">
        <v>92</v>
      </c>
      <c r="D421" s="3" t="s">
        <v>402</v>
      </c>
      <c r="E421" s="25">
        <v>1.35</v>
      </c>
      <c r="F421" s="25">
        <v>1</v>
      </c>
      <c r="G421" s="25">
        <v>1.0369999999999999</v>
      </c>
      <c r="H421" s="98">
        <v>1.0025819005502028</v>
      </c>
      <c r="I421" s="79"/>
      <c r="J421" s="5"/>
      <c r="K421" s="3">
        <v>1</v>
      </c>
      <c r="L421" s="5">
        <f t="shared" si="80"/>
        <v>1727086</v>
      </c>
      <c r="M421" s="79"/>
      <c r="N421" s="5"/>
      <c r="O421" s="79"/>
      <c r="P421" s="5"/>
      <c r="Q421" s="79"/>
      <c r="R421" s="5"/>
      <c r="S421" s="7"/>
      <c r="T421" s="5"/>
    </row>
    <row r="422" spans="1:20" ht="31.5" x14ac:dyDescent="0.25">
      <c r="A422" s="1"/>
      <c r="B422" s="62">
        <v>25</v>
      </c>
      <c r="C422" s="65" t="s">
        <v>79</v>
      </c>
      <c r="D422" s="3" t="s">
        <v>402</v>
      </c>
      <c r="E422" s="25">
        <v>1.35</v>
      </c>
      <c r="F422" s="25">
        <v>1</v>
      </c>
      <c r="G422" s="25">
        <v>1.0369999999999999</v>
      </c>
      <c r="H422" s="98">
        <v>1.0010510391620295</v>
      </c>
      <c r="I422" s="79"/>
      <c r="J422" s="5"/>
      <c r="K422" s="3">
        <v>1</v>
      </c>
      <c r="L422" s="5">
        <f t="shared" si="80"/>
        <v>1724449</v>
      </c>
      <c r="M422" s="79"/>
      <c r="N422" s="5"/>
      <c r="O422" s="79"/>
      <c r="P422" s="5"/>
      <c r="Q422" s="79"/>
      <c r="R422" s="5"/>
      <c r="S422" s="7"/>
      <c r="T422" s="5"/>
    </row>
    <row r="423" spans="1:20" ht="31.5" x14ac:dyDescent="0.25">
      <c r="A423" s="1"/>
      <c r="B423" s="62">
        <v>26</v>
      </c>
      <c r="C423" s="80" t="s">
        <v>99</v>
      </c>
      <c r="D423" s="3" t="s">
        <v>402</v>
      </c>
      <c r="E423" s="25">
        <v>1.35</v>
      </c>
      <c r="F423" s="25">
        <v>1</v>
      </c>
      <c r="G423" s="25">
        <v>1.0369999999999999</v>
      </c>
      <c r="H423" s="98">
        <v>1.0021934730338005</v>
      </c>
      <c r="I423" s="7"/>
      <c r="J423" s="5"/>
      <c r="K423" s="3">
        <v>1</v>
      </c>
      <c r="L423" s="5">
        <f t="shared" si="80"/>
        <v>1726417</v>
      </c>
      <c r="M423" s="3"/>
      <c r="N423" s="5"/>
      <c r="O423" s="3"/>
      <c r="P423" s="5"/>
      <c r="Q423" s="3"/>
      <c r="R423" s="6"/>
      <c r="S423" s="7"/>
      <c r="T423" s="3"/>
    </row>
    <row r="424" spans="1:20" ht="31.5" x14ac:dyDescent="0.25">
      <c r="A424" s="1"/>
      <c r="B424" s="62">
        <v>27</v>
      </c>
      <c r="C424" s="65" t="s">
        <v>489</v>
      </c>
      <c r="D424" s="3" t="s">
        <v>402</v>
      </c>
      <c r="E424" s="25">
        <v>1.35</v>
      </c>
      <c r="F424" s="25">
        <v>1</v>
      </c>
      <c r="G424" s="25">
        <v>1.0369999999999999</v>
      </c>
      <c r="H424" s="98">
        <v>1.0017593481625275</v>
      </c>
      <c r="I424" s="7"/>
      <c r="J424" s="5"/>
      <c r="K424" s="3">
        <v>1</v>
      </c>
      <c r="L424" s="5">
        <f t="shared" si="80"/>
        <v>1725669</v>
      </c>
      <c r="M424" s="3"/>
      <c r="N424" s="5"/>
      <c r="O424" s="3"/>
      <c r="P424" s="5"/>
      <c r="Q424" s="3"/>
      <c r="R424" s="6"/>
      <c r="S424" s="7"/>
      <c r="T424" s="3"/>
    </row>
    <row r="425" spans="1:20" ht="31.5" x14ac:dyDescent="0.25">
      <c r="A425" s="1"/>
      <c r="B425" s="62">
        <v>28</v>
      </c>
      <c r="C425" s="65" t="s">
        <v>67</v>
      </c>
      <c r="D425" s="3" t="s">
        <v>402</v>
      </c>
      <c r="E425" s="25">
        <v>1.35</v>
      </c>
      <c r="F425" s="25">
        <v>1</v>
      </c>
      <c r="G425" s="25">
        <v>1.0369999999999999</v>
      </c>
      <c r="H425" s="98">
        <v>1.0029931767440401</v>
      </c>
      <c r="I425" s="7"/>
      <c r="J425" s="5"/>
      <c r="K425" s="3">
        <v>1</v>
      </c>
      <c r="L425" s="5">
        <f t="shared" si="80"/>
        <v>1727795</v>
      </c>
      <c r="M425" s="3"/>
      <c r="N425" s="5"/>
      <c r="O425" s="3"/>
      <c r="P425" s="5"/>
      <c r="Q425" s="3"/>
      <c r="R425" s="6"/>
      <c r="S425" s="7"/>
      <c r="T425" s="3"/>
    </row>
    <row r="426" spans="1:20" ht="31.5" x14ac:dyDescent="0.25">
      <c r="A426" s="1"/>
      <c r="B426" s="62">
        <v>29</v>
      </c>
      <c r="C426" s="65" t="s">
        <v>76</v>
      </c>
      <c r="D426" s="3" t="s">
        <v>402</v>
      </c>
      <c r="E426" s="25">
        <v>1.35</v>
      </c>
      <c r="F426" s="25">
        <v>1</v>
      </c>
      <c r="G426" s="25">
        <v>1.0369999999999999</v>
      </c>
      <c r="H426" s="98">
        <v>1.0026275979050736</v>
      </c>
      <c r="I426" s="7"/>
      <c r="J426" s="5"/>
      <c r="K426" s="3">
        <v>1</v>
      </c>
      <c r="L426" s="5">
        <f t="shared" si="80"/>
        <v>1727165</v>
      </c>
      <c r="M426" s="3"/>
      <c r="N426" s="5"/>
      <c r="O426" s="3"/>
      <c r="P426" s="5"/>
      <c r="Q426" s="3"/>
      <c r="R426" s="6"/>
      <c r="S426" s="7"/>
      <c r="T426" s="3"/>
    </row>
    <row r="427" spans="1:20" ht="31.5" x14ac:dyDescent="0.25">
      <c r="A427" s="1"/>
      <c r="B427" s="62">
        <v>30</v>
      </c>
      <c r="C427" s="65" t="s">
        <v>490</v>
      </c>
      <c r="D427" s="3" t="s">
        <v>402</v>
      </c>
      <c r="E427" s="25">
        <v>1.35</v>
      </c>
      <c r="F427" s="25">
        <v>1</v>
      </c>
      <c r="G427" s="25">
        <v>1.0369999999999999</v>
      </c>
      <c r="H427" s="98">
        <v>1.001302374613819</v>
      </c>
      <c r="I427" s="7"/>
      <c r="J427" s="5"/>
      <c r="K427" s="3">
        <v>1</v>
      </c>
      <c r="L427" s="5">
        <f t="shared" si="80"/>
        <v>1724882</v>
      </c>
      <c r="M427" s="3"/>
      <c r="N427" s="5"/>
      <c r="O427" s="3"/>
      <c r="P427" s="5"/>
      <c r="Q427" s="3"/>
      <c r="R427" s="6"/>
      <c r="S427" s="7"/>
      <c r="T427" s="3"/>
    </row>
    <row r="428" spans="1:20" ht="31.5" x14ac:dyDescent="0.25">
      <c r="A428" s="1"/>
      <c r="B428" s="62">
        <v>31</v>
      </c>
      <c r="C428" s="65" t="s">
        <v>90</v>
      </c>
      <c r="D428" s="3" t="s">
        <v>402</v>
      </c>
      <c r="E428" s="25">
        <v>1.35</v>
      </c>
      <c r="F428" s="25">
        <v>1</v>
      </c>
      <c r="G428" s="25">
        <v>1.0369999999999999</v>
      </c>
      <c r="H428" s="98">
        <v>1.0037471830994094</v>
      </c>
      <c r="I428" s="7"/>
      <c r="J428" s="5"/>
      <c r="K428" s="3">
        <v>1</v>
      </c>
      <c r="L428" s="5">
        <f t="shared" si="80"/>
        <v>1729094</v>
      </c>
      <c r="M428" s="3"/>
      <c r="N428" s="5"/>
      <c r="O428" s="3"/>
      <c r="P428" s="5"/>
      <c r="Q428" s="3"/>
      <c r="R428" s="6"/>
      <c r="S428" s="7"/>
      <c r="T428" s="3"/>
    </row>
    <row r="429" spans="1:20" ht="31.5" x14ac:dyDescent="0.25">
      <c r="A429" s="1"/>
      <c r="B429" s="62">
        <v>32</v>
      </c>
      <c r="C429" s="65" t="s">
        <v>98</v>
      </c>
      <c r="D429" s="3" t="s">
        <v>402</v>
      </c>
      <c r="E429" s="25">
        <v>1.35</v>
      </c>
      <c r="F429" s="25">
        <v>1</v>
      </c>
      <c r="G429" s="25">
        <v>1.0369999999999999</v>
      </c>
      <c r="H429" s="98">
        <v>1.0036329397122319</v>
      </c>
      <c r="I429" s="7"/>
      <c r="J429" s="5"/>
      <c r="K429" s="3">
        <v>1</v>
      </c>
      <c r="L429" s="5">
        <f t="shared" si="80"/>
        <v>1728897</v>
      </c>
      <c r="M429" s="3"/>
      <c r="N429" s="5"/>
      <c r="O429" s="3"/>
      <c r="P429" s="5"/>
      <c r="Q429" s="3"/>
      <c r="R429" s="6"/>
      <c r="S429" s="7"/>
      <c r="T429" s="3"/>
    </row>
    <row r="430" spans="1:20" ht="31.5" x14ac:dyDescent="0.25">
      <c r="A430" s="1"/>
      <c r="B430" s="62">
        <v>33</v>
      </c>
      <c r="C430" s="65" t="s">
        <v>81</v>
      </c>
      <c r="D430" s="3" t="s">
        <v>402</v>
      </c>
      <c r="E430" s="25">
        <v>1.35</v>
      </c>
      <c r="F430" s="25">
        <v>1</v>
      </c>
      <c r="G430" s="25">
        <v>1.0369999999999999</v>
      </c>
      <c r="H430" s="98">
        <v>1.0021478623346474</v>
      </c>
      <c r="I430" s="7"/>
      <c r="J430" s="5"/>
      <c r="K430" s="3"/>
      <c r="L430" s="5"/>
      <c r="M430" s="3">
        <v>1</v>
      </c>
      <c r="N430" s="5">
        <f>ROUND($N$7*E430*G430*H430,0)</f>
        <v>3452537</v>
      </c>
      <c r="O430" s="3"/>
      <c r="P430" s="5"/>
      <c r="Q430" s="3"/>
      <c r="R430" s="6"/>
      <c r="S430" s="7"/>
      <c r="T430" s="3"/>
    </row>
    <row r="431" spans="1:20" ht="31.5" x14ac:dyDescent="0.25">
      <c r="A431" s="1"/>
      <c r="B431" s="62">
        <v>34</v>
      </c>
      <c r="C431" s="65" t="s">
        <v>72</v>
      </c>
      <c r="D431" s="3" t="s">
        <v>402</v>
      </c>
      <c r="E431" s="25">
        <v>1.35</v>
      </c>
      <c r="F431" s="25">
        <v>1</v>
      </c>
      <c r="G431" s="25">
        <v>1.0369999999999999</v>
      </c>
      <c r="H431" s="98">
        <v>1.0007997037102396</v>
      </c>
      <c r="I431" s="3"/>
      <c r="J431" s="5"/>
      <c r="K431" s="3">
        <v>1</v>
      </c>
      <c r="L431" s="5">
        <f t="shared" si="80"/>
        <v>1724016</v>
      </c>
      <c r="M431" s="3"/>
      <c r="N431" s="5"/>
      <c r="O431" s="3"/>
      <c r="P431" s="5"/>
      <c r="Q431" s="3"/>
      <c r="R431" s="6"/>
      <c r="S431" s="7"/>
      <c r="T431" s="3"/>
    </row>
    <row r="432" spans="1:20" ht="31.5" x14ac:dyDescent="0.25">
      <c r="A432" s="1"/>
      <c r="B432" s="62">
        <v>35</v>
      </c>
      <c r="C432" s="65" t="s">
        <v>82</v>
      </c>
      <c r="D432" s="3" t="s">
        <v>402</v>
      </c>
      <c r="E432" s="25">
        <v>1.35</v>
      </c>
      <c r="F432" s="25">
        <v>1</v>
      </c>
      <c r="G432" s="25">
        <v>1.0369999999999999</v>
      </c>
      <c r="H432" s="98">
        <v>1.0032674927005807</v>
      </c>
      <c r="I432" s="3"/>
      <c r="J432" s="5"/>
      <c r="K432" s="3"/>
      <c r="L432" s="5"/>
      <c r="M432" s="3">
        <v>1</v>
      </c>
      <c r="N432" s="5">
        <f>ROUND($N$7*E432*G432*H432,0)</f>
        <v>3456394</v>
      </c>
      <c r="O432" s="3"/>
      <c r="P432" s="10"/>
      <c r="Q432" s="3"/>
      <c r="R432" s="6"/>
      <c r="S432" s="7"/>
      <c r="T432" s="3"/>
    </row>
    <row r="433" spans="1:20" ht="31.5" x14ac:dyDescent="0.25">
      <c r="A433" s="1"/>
      <c r="B433" s="62">
        <v>36</v>
      </c>
      <c r="C433" s="65" t="s">
        <v>473</v>
      </c>
      <c r="D433" s="3" t="s">
        <v>402</v>
      </c>
      <c r="E433" s="25">
        <v>1.35</v>
      </c>
      <c r="F433" s="25">
        <v>1</v>
      </c>
      <c r="G433" s="25">
        <v>1.0369999999999999</v>
      </c>
      <c r="H433" s="98">
        <v>1.0009596444522877</v>
      </c>
      <c r="I433" s="7"/>
      <c r="J433" s="5"/>
      <c r="K433" s="3">
        <v>1</v>
      </c>
      <c r="L433" s="5">
        <f t="shared" si="80"/>
        <v>1724292</v>
      </c>
      <c r="M433" s="81"/>
      <c r="N433" s="8"/>
      <c r="O433" s="3"/>
      <c r="P433" s="10"/>
      <c r="Q433" s="3"/>
      <c r="R433" s="6"/>
      <c r="S433" s="7"/>
      <c r="T433" s="3"/>
    </row>
    <row r="434" spans="1:20" s="28" customFormat="1" ht="47.25" customHeight="1" x14ac:dyDescent="0.25">
      <c r="A434" s="44">
        <v>25</v>
      </c>
      <c r="B434" s="115" t="s">
        <v>216</v>
      </c>
      <c r="C434" s="115"/>
      <c r="D434" s="93"/>
      <c r="E434" s="94"/>
      <c r="F434" s="25"/>
      <c r="G434" s="25"/>
      <c r="H434" s="98"/>
      <c r="I434" s="93">
        <f>I436+I437+I438+I439+I440+I441+I442+I443+I444+I445+I446+I447+I448+I449+I450+I451</f>
        <v>0</v>
      </c>
      <c r="J434" s="22">
        <f>J436+J437+J438+J439+J440+J441+J442+J443+J444+J445+J446+J447+J448+J449+J450+J451</f>
        <v>0</v>
      </c>
      <c r="K434" s="93">
        <f t="shared" ref="K434:R434" si="82">K436+K437+K438+K439+K440+K441+K442+K443+K444+K445+K446+K447+K448+K449+K450+K451</f>
        <v>15</v>
      </c>
      <c r="L434" s="22">
        <f t="shared" si="82"/>
        <v>26342873</v>
      </c>
      <c r="M434" s="93">
        <f t="shared" si="82"/>
        <v>1</v>
      </c>
      <c r="N434" s="22">
        <f t="shared" si="82"/>
        <v>3506384</v>
      </c>
      <c r="O434" s="93">
        <f t="shared" si="82"/>
        <v>0</v>
      </c>
      <c r="P434" s="22">
        <f t="shared" si="82"/>
        <v>0</v>
      </c>
      <c r="Q434" s="93">
        <f t="shared" si="82"/>
        <v>0</v>
      </c>
      <c r="R434" s="22">
        <f t="shared" si="82"/>
        <v>0</v>
      </c>
      <c r="S434" s="26">
        <f>I434+K434+M434+O434+Q434</f>
        <v>16</v>
      </c>
      <c r="T434" s="22">
        <f>J434+L434+N434+P434+R434</f>
        <v>29849257</v>
      </c>
    </row>
    <row r="435" spans="1:20" s="39" customFormat="1" x14ac:dyDescent="0.25">
      <c r="A435" s="46"/>
      <c r="B435" s="30"/>
      <c r="C435" s="30"/>
      <c r="D435" s="33"/>
      <c r="E435" s="25">
        <v>1.3740000000000001</v>
      </c>
      <c r="F435" s="25">
        <v>1</v>
      </c>
      <c r="G435" s="25">
        <v>1.0369999999999999</v>
      </c>
      <c r="H435" s="98"/>
      <c r="I435" s="49"/>
      <c r="J435" s="34">
        <f>ROUND($J$7*E435*F435*G435,0)</f>
        <v>1314947</v>
      </c>
      <c r="K435" s="35"/>
      <c r="L435" s="34">
        <f>ROUND($L$7*E435*F435*G435,0)</f>
        <v>1753263</v>
      </c>
      <c r="M435" s="32"/>
      <c r="N435" s="34">
        <f>ROUND($N$7*E435*F435*G435,0)</f>
        <v>3506384</v>
      </c>
      <c r="O435" s="35"/>
      <c r="P435" s="36">
        <f>ROUND($P$7*E435*F435*G435,0)</f>
        <v>4142147</v>
      </c>
      <c r="Q435" s="32"/>
      <c r="R435" s="34">
        <f>ROUND($R$7*E435*F435*G435,0)</f>
        <v>4651631</v>
      </c>
      <c r="S435" s="37"/>
      <c r="T435" s="38"/>
    </row>
    <row r="436" spans="1:20" ht="31.5" x14ac:dyDescent="0.25">
      <c r="A436" s="1"/>
      <c r="B436" s="62">
        <v>1</v>
      </c>
      <c r="C436" s="82" t="s">
        <v>414</v>
      </c>
      <c r="D436" s="3" t="s">
        <v>402</v>
      </c>
      <c r="E436" s="25">
        <v>1.3740000000000001</v>
      </c>
      <c r="F436" s="25">
        <v>1</v>
      </c>
      <c r="G436" s="25">
        <v>1.0369999999999999</v>
      </c>
      <c r="H436" s="98">
        <v>1.003210288473549</v>
      </c>
      <c r="I436" s="7"/>
      <c r="J436" s="5"/>
      <c r="K436" s="79">
        <v>1</v>
      </c>
      <c r="L436" s="5">
        <f t="shared" ref="L436:L451" si="83">ROUND($L$7*E436*F436*G436*H436,0)</f>
        <v>1758892</v>
      </c>
      <c r="M436" s="79"/>
      <c r="N436" s="5"/>
      <c r="O436" s="79"/>
      <c r="P436" s="5"/>
      <c r="Q436" s="79"/>
      <c r="R436" s="5"/>
      <c r="S436" s="7"/>
      <c r="T436" s="5"/>
    </row>
    <row r="437" spans="1:20" ht="31.5" x14ac:dyDescent="0.25">
      <c r="A437" s="1"/>
      <c r="B437" s="97">
        <v>2</v>
      </c>
      <c r="C437" s="83" t="s">
        <v>415</v>
      </c>
      <c r="D437" s="3" t="s">
        <v>402</v>
      </c>
      <c r="E437" s="25">
        <v>1.3740000000000001</v>
      </c>
      <c r="F437" s="25">
        <v>1</v>
      </c>
      <c r="G437" s="25">
        <v>1.0369999999999999</v>
      </c>
      <c r="H437" s="98">
        <v>1.0010102306385296</v>
      </c>
      <c r="I437" s="7"/>
      <c r="J437" s="5"/>
      <c r="K437" s="3">
        <v>1</v>
      </c>
      <c r="L437" s="5">
        <f t="shared" si="83"/>
        <v>1755034</v>
      </c>
      <c r="M437" s="3"/>
      <c r="N437" s="5"/>
      <c r="O437" s="3"/>
      <c r="P437" s="5"/>
      <c r="Q437" s="3"/>
      <c r="R437" s="6"/>
      <c r="S437" s="7"/>
      <c r="T437" s="3"/>
    </row>
    <row r="438" spans="1:20" ht="31.5" x14ac:dyDescent="0.25">
      <c r="A438" s="1"/>
      <c r="B438" s="62">
        <v>3</v>
      </c>
      <c r="C438" s="82" t="s">
        <v>416</v>
      </c>
      <c r="D438" s="3" t="s">
        <v>402</v>
      </c>
      <c r="E438" s="25">
        <v>1.3740000000000001</v>
      </c>
      <c r="F438" s="25">
        <v>1</v>
      </c>
      <c r="G438" s="25">
        <v>1.0369999999999999</v>
      </c>
      <c r="H438" s="98">
        <v>1.0014816716031765</v>
      </c>
      <c r="I438" s="7"/>
      <c r="J438" s="5"/>
      <c r="K438" s="3">
        <v>1</v>
      </c>
      <c r="L438" s="5">
        <f t="shared" si="83"/>
        <v>1755861</v>
      </c>
      <c r="M438" s="3"/>
      <c r="N438" s="5"/>
      <c r="O438" s="3"/>
      <c r="P438" s="5"/>
      <c r="Q438" s="3"/>
      <c r="R438" s="6"/>
      <c r="S438" s="7"/>
      <c r="T438" s="3"/>
    </row>
    <row r="439" spans="1:20" ht="31.5" x14ac:dyDescent="0.25">
      <c r="A439" s="1"/>
      <c r="B439" s="97">
        <v>4</v>
      </c>
      <c r="C439" s="82" t="s">
        <v>417</v>
      </c>
      <c r="D439" s="3" t="s">
        <v>402</v>
      </c>
      <c r="E439" s="25">
        <v>1.3740000000000001</v>
      </c>
      <c r="F439" s="25">
        <v>1</v>
      </c>
      <c r="G439" s="25">
        <v>1.0369999999999999</v>
      </c>
      <c r="H439" s="98">
        <v>1</v>
      </c>
      <c r="I439" s="7"/>
      <c r="J439" s="5"/>
      <c r="K439" s="3">
        <v>1</v>
      </c>
      <c r="L439" s="5">
        <f t="shared" si="83"/>
        <v>1753263</v>
      </c>
      <c r="M439" s="3"/>
      <c r="N439" s="5"/>
      <c r="O439" s="3"/>
      <c r="P439" s="5"/>
      <c r="Q439" s="3"/>
      <c r="R439" s="6"/>
      <c r="S439" s="7"/>
      <c r="T439" s="3"/>
    </row>
    <row r="440" spans="1:20" ht="36.75" customHeight="1" x14ac:dyDescent="0.25">
      <c r="A440" s="1"/>
      <c r="B440" s="62">
        <v>5</v>
      </c>
      <c r="C440" s="82" t="s">
        <v>418</v>
      </c>
      <c r="D440" s="3" t="s">
        <v>402</v>
      </c>
      <c r="E440" s="25">
        <v>1.3740000000000001</v>
      </c>
      <c r="F440" s="25">
        <v>1</v>
      </c>
      <c r="G440" s="25">
        <v>1.0369999999999999</v>
      </c>
      <c r="H440" s="98">
        <v>1.0007408358015881</v>
      </c>
      <c r="I440" s="7"/>
      <c r="J440" s="5"/>
      <c r="K440" s="3">
        <v>1</v>
      </c>
      <c r="L440" s="5">
        <f t="shared" si="83"/>
        <v>1754562</v>
      </c>
      <c r="M440" s="3"/>
      <c r="N440" s="5"/>
      <c r="O440" s="3"/>
      <c r="P440" s="5"/>
      <c r="Q440" s="3"/>
      <c r="R440" s="6"/>
      <c r="S440" s="7"/>
      <c r="T440" s="3"/>
    </row>
    <row r="441" spans="1:20" ht="31.5" x14ac:dyDescent="0.25">
      <c r="A441" s="1"/>
      <c r="B441" s="97">
        <v>6</v>
      </c>
      <c r="C441" s="82" t="s">
        <v>419</v>
      </c>
      <c r="D441" s="3" t="s">
        <v>402</v>
      </c>
      <c r="E441" s="25">
        <v>1.3740000000000001</v>
      </c>
      <c r="F441" s="25">
        <v>1</v>
      </c>
      <c r="G441" s="25">
        <v>1.0369999999999999</v>
      </c>
      <c r="H441" s="98">
        <v>1.0013694237544508</v>
      </c>
      <c r="I441" s="7"/>
      <c r="J441" s="5"/>
      <c r="K441" s="3">
        <v>1</v>
      </c>
      <c r="L441" s="5">
        <f t="shared" si="83"/>
        <v>1755664</v>
      </c>
      <c r="M441" s="3"/>
      <c r="N441" s="5"/>
      <c r="O441" s="3"/>
      <c r="P441" s="5"/>
      <c r="Q441" s="3"/>
      <c r="R441" s="6"/>
      <c r="S441" s="7"/>
      <c r="T441" s="3"/>
    </row>
    <row r="442" spans="1:20" ht="31.5" x14ac:dyDescent="0.25">
      <c r="A442" s="1"/>
      <c r="B442" s="62">
        <v>7</v>
      </c>
      <c r="C442" s="82" t="s">
        <v>420</v>
      </c>
      <c r="D442" s="3" t="s">
        <v>402</v>
      </c>
      <c r="E442" s="25">
        <v>1.3740000000000001</v>
      </c>
      <c r="F442" s="25">
        <v>1</v>
      </c>
      <c r="G442" s="25">
        <v>1.0369999999999999</v>
      </c>
      <c r="H442" s="98">
        <v>1.001122478487255</v>
      </c>
      <c r="I442" s="7"/>
      <c r="J442" s="5"/>
      <c r="K442" s="3">
        <v>1</v>
      </c>
      <c r="L442" s="5">
        <f t="shared" si="83"/>
        <v>1755231</v>
      </c>
      <c r="M442" s="3"/>
      <c r="N442" s="5"/>
      <c r="O442" s="3"/>
      <c r="P442" s="5"/>
      <c r="Q442" s="3"/>
      <c r="R442" s="6"/>
      <c r="S442" s="7"/>
      <c r="T442" s="3"/>
    </row>
    <row r="443" spans="1:20" ht="30" customHeight="1" x14ac:dyDescent="0.25">
      <c r="A443" s="1"/>
      <c r="B443" s="97">
        <v>8</v>
      </c>
      <c r="C443" s="82" t="s">
        <v>421</v>
      </c>
      <c r="D443" s="3" t="s">
        <v>402</v>
      </c>
      <c r="E443" s="25">
        <v>1.3740000000000001</v>
      </c>
      <c r="F443" s="25">
        <v>1</v>
      </c>
      <c r="G443" s="25">
        <v>1.0369999999999999</v>
      </c>
      <c r="H443" s="98">
        <v>1.0020204612770589</v>
      </c>
      <c r="I443" s="7"/>
      <c r="J443" s="5"/>
      <c r="K443" s="3">
        <v>1</v>
      </c>
      <c r="L443" s="5">
        <f t="shared" si="83"/>
        <v>1756806</v>
      </c>
      <c r="M443" s="3"/>
      <c r="N443" s="5"/>
      <c r="O443" s="3"/>
      <c r="P443" s="5"/>
      <c r="Q443" s="3"/>
      <c r="R443" s="6"/>
      <c r="S443" s="7"/>
      <c r="T443" s="3"/>
    </row>
    <row r="444" spans="1:20" ht="31.5" x14ac:dyDescent="0.25">
      <c r="A444" s="1"/>
      <c r="B444" s="62">
        <v>9</v>
      </c>
      <c r="C444" s="82" t="s">
        <v>422</v>
      </c>
      <c r="D444" s="3" t="s">
        <v>402</v>
      </c>
      <c r="E444" s="25">
        <v>1.3740000000000001</v>
      </c>
      <c r="F444" s="25">
        <v>1</v>
      </c>
      <c r="G444" s="25">
        <v>1.0369999999999999</v>
      </c>
      <c r="H444" s="98">
        <v>1.001818415149353</v>
      </c>
      <c r="I444" s="7"/>
      <c r="J444" s="5"/>
      <c r="K444" s="3">
        <v>1</v>
      </c>
      <c r="L444" s="5">
        <f t="shared" si="83"/>
        <v>1756451</v>
      </c>
      <c r="M444" s="3"/>
      <c r="N444" s="5"/>
      <c r="O444" s="3"/>
      <c r="P444" s="5"/>
      <c r="Q444" s="3"/>
      <c r="R444" s="6"/>
      <c r="S444" s="7"/>
      <c r="T444" s="3"/>
    </row>
    <row r="445" spans="1:20" ht="31.5" x14ac:dyDescent="0.25">
      <c r="A445" s="1"/>
      <c r="B445" s="97">
        <v>10</v>
      </c>
      <c r="C445" s="82" t="s">
        <v>423</v>
      </c>
      <c r="D445" s="3" t="s">
        <v>402</v>
      </c>
      <c r="E445" s="25">
        <v>1.3740000000000001</v>
      </c>
      <c r="F445" s="25">
        <v>1</v>
      </c>
      <c r="G445" s="25">
        <v>1.0369999999999999</v>
      </c>
      <c r="H445" s="98">
        <v>1</v>
      </c>
      <c r="I445" s="7"/>
      <c r="J445" s="5"/>
      <c r="K445" s="3">
        <v>1</v>
      </c>
      <c r="L445" s="5">
        <f t="shared" si="83"/>
        <v>1753263</v>
      </c>
      <c r="M445" s="3"/>
      <c r="N445" s="5"/>
      <c r="O445" s="3"/>
      <c r="P445" s="5"/>
      <c r="Q445" s="3"/>
      <c r="R445" s="6"/>
      <c r="S445" s="7"/>
      <c r="T445" s="3"/>
    </row>
    <row r="446" spans="1:20" ht="31.5" x14ac:dyDescent="0.25">
      <c r="A446" s="1"/>
      <c r="B446" s="62">
        <v>11</v>
      </c>
      <c r="C446" s="82" t="s">
        <v>474</v>
      </c>
      <c r="D446" s="3" t="s">
        <v>402</v>
      </c>
      <c r="E446" s="25">
        <v>1.3740000000000001</v>
      </c>
      <c r="F446" s="25">
        <v>1</v>
      </c>
      <c r="G446" s="25">
        <v>1.0369999999999999</v>
      </c>
      <c r="H446" s="98">
        <v>1.0022225074047648</v>
      </c>
      <c r="I446" s="7"/>
      <c r="J446" s="5"/>
      <c r="K446" s="3">
        <v>1</v>
      </c>
      <c r="L446" s="5">
        <f t="shared" si="83"/>
        <v>1757160</v>
      </c>
      <c r="M446" s="3"/>
      <c r="N446" s="5"/>
      <c r="O446" s="3"/>
      <c r="P446" s="5"/>
      <c r="Q446" s="3"/>
      <c r="R446" s="6"/>
      <c r="S446" s="7"/>
      <c r="T446" s="3"/>
    </row>
    <row r="447" spans="1:20" ht="31.5" x14ac:dyDescent="0.25">
      <c r="A447" s="1"/>
      <c r="B447" s="97">
        <v>12</v>
      </c>
      <c r="C447" s="82" t="s">
        <v>424</v>
      </c>
      <c r="D447" s="3" t="s">
        <v>402</v>
      </c>
      <c r="E447" s="25">
        <v>1.3740000000000001</v>
      </c>
      <c r="F447" s="25">
        <v>1</v>
      </c>
      <c r="G447" s="25">
        <v>1.0369999999999999</v>
      </c>
      <c r="H447" s="98">
        <v>1.0025592509509413</v>
      </c>
      <c r="I447" s="7"/>
      <c r="J447" s="5"/>
      <c r="K447" s="3">
        <v>1</v>
      </c>
      <c r="L447" s="5">
        <f t="shared" si="83"/>
        <v>1757750</v>
      </c>
      <c r="M447" s="3"/>
      <c r="N447" s="5"/>
      <c r="O447" s="3"/>
      <c r="P447" s="5"/>
      <c r="Q447" s="3"/>
      <c r="R447" s="6"/>
      <c r="S447" s="7"/>
      <c r="T447" s="3"/>
    </row>
    <row r="448" spans="1:20" ht="31.5" x14ac:dyDescent="0.25">
      <c r="A448" s="1"/>
      <c r="B448" s="62">
        <v>13</v>
      </c>
      <c r="C448" s="82" t="s">
        <v>425</v>
      </c>
      <c r="D448" s="3" t="s">
        <v>402</v>
      </c>
      <c r="E448" s="25">
        <v>1.3740000000000001</v>
      </c>
      <c r="F448" s="25">
        <v>1</v>
      </c>
      <c r="G448" s="25">
        <v>1.0369999999999999</v>
      </c>
      <c r="H448" s="98">
        <v>1.0037715277171766</v>
      </c>
      <c r="I448" s="7"/>
      <c r="J448" s="5"/>
      <c r="K448" s="3">
        <v>1</v>
      </c>
      <c r="L448" s="5">
        <f t="shared" si="83"/>
        <v>1759876</v>
      </c>
      <c r="M448" s="3"/>
      <c r="N448" s="5"/>
      <c r="O448" s="3"/>
      <c r="P448" s="5"/>
      <c r="Q448" s="3"/>
      <c r="R448" s="6"/>
      <c r="S448" s="7"/>
      <c r="T448" s="3"/>
    </row>
    <row r="449" spans="1:20" ht="31.5" x14ac:dyDescent="0.25">
      <c r="A449" s="1"/>
      <c r="B449" s="97">
        <v>14</v>
      </c>
      <c r="C449" s="82" t="s">
        <v>426</v>
      </c>
      <c r="D449" s="3" t="s">
        <v>402</v>
      </c>
      <c r="E449" s="25">
        <v>1.3740000000000001</v>
      </c>
      <c r="F449" s="25">
        <v>1</v>
      </c>
      <c r="G449" s="25">
        <v>1.0369999999999999</v>
      </c>
      <c r="H449" s="98">
        <v>1.0031204901945687</v>
      </c>
      <c r="I449" s="7"/>
      <c r="J449" s="5"/>
      <c r="K449" s="3">
        <v>1</v>
      </c>
      <c r="L449" s="5">
        <f t="shared" si="83"/>
        <v>1758734</v>
      </c>
      <c r="M449" s="3"/>
      <c r="N449" s="5"/>
      <c r="O449" s="3"/>
      <c r="P449" s="5"/>
      <c r="Q449" s="3"/>
      <c r="R449" s="6"/>
      <c r="S449" s="7"/>
      <c r="T449" s="3"/>
    </row>
    <row r="450" spans="1:20" ht="31.5" x14ac:dyDescent="0.25">
      <c r="A450" s="1"/>
      <c r="B450" s="62">
        <v>15</v>
      </c>
      <c r="C450" s="82" t="s">
        <v>427</v>
      </c>
      <c r="D450" s="3" t="s">
        <v>402</v>
      </c>
      <c r="E450" s="25">
        <v>1.3740000000000001</v>
      </c>
      <c r="F450" s="25">
        <v>1</v>
      </c>
      <c r="G450" s="25">
        <v>1.0369999999999999</v>
      </c>
      <c r="H450" s="98">
        <v>1</v>
      </c>
      <c r="I450" s="7"/>
      <c r="J450" s="5"/>
      <c r="K450" s="3"/>
      <c r="L450" s="5"/>
      <c r="M450" s="3">
        <v>1</v>
      </c>
      <c r="N450" s="5">
        <f>ROUND($N$7*E450*G450*H450,0)</f>
        <v>3506384</v>
      </c>
      <c r="O450" s="3"/>
      <c r="P450" s="10"/>
      <c r="Q450" s="3"/>
      <c r="R450" s="6"/>
      <c r="S450" s="7"/>
      <c r="T450" s="3"/>
    </row>
    <row r="451" spans="1:20" ht="31.5" x14ac:dyDescent="0.25">
      <c r="A451" s="1"/>
      <c r="B451" s="62">
        <v>16</v>
      </c>
      <c r="C451" s="82" t="s">
        <v>428</v>
      </c>
      <c r="D451" s="3" t="s">
        <v>402</v>
      </c>
      <c r="E451" s="25">
        <v>1.3740000000000001</v>
      </c>
      <c r="F451" s="25">
        <v>1</v>
      </c>
      <c r="G451" s="25">
        <v>1.0369999999999999</v>
      </c>
      <c r="H451" s="98">
        <v>1.0006061383831177</v>
      </c>
      <c r="I451" s="7"/>
      <c r="J451" s="5"/>
      <c r="K451" s="3">
        <v>1</v>
      </c>
      <c r="L451" s="5">
        <f t="shared" si="83"/>
        <v>1754326</v>
      </c>
      <c r="M451" s="3"/>
      <c r="N451" s="5"/>
      <c r="O451" s="3"/>
      <c r="P451" s="5"/>
      <c r="Q451" s="3"/>
      <c r="R451" s="6"/>
      <c r="S451" s="7"/>
      <c r="T451" s="3"/>
    </row>
    <row r="452" spans="1:20" s="28" customFormat="1" ht="51.75" customHeight="1" x14ac:dyDescent="0.25">
      <c r="A452" s="44">
        <v>26</v>
      </c>
      <c r="B452" s="115" t="s">
        <v>218</v>
      </c>
      <c r="C452" s="115"/>
      <c r="D452" s="93"/>
      <c r="E452" s="94"/>
      <c r="F452" s="25"/>
      <c r="G452" s="25"/>
      <c r="H452" s="98"/>
      <c r="I452" s="93">
        <f>I454+I455+I456+I457+I458+I459+I460+I461+I462+I463+I464+I465+I466+I467+I468</f>
        <v>5</v>
      </c>
      <c r="J452" s="22">
        <f>J454+J455+J456+J457+J458+J459+J460+J461+J462+J463+J464+J465+J466+J467+J468</f>
        <v>7400215</v>
      </c>
      <c r="K452" s="93">
        <f t="shared" ref="K452:R452" si="84">K454+K455+K456+K457+K458+K459+K460+K461+K462+K463+K464+K465+K466+K467+K468</f>
        <v>10</v>
      </c>
      <c r="L452" s="22">
        <f t="shared" si="84"/>
        <v>19737791</v>
      </c>
      <c r="M452" s="93">
        <f t="shared" si="84"/>
        <v>0</v>
      </c>
      <c r="N452" s="22">
        <f t="shared" si="84"/>
        <v>0</v>
      </c>
      <c r="O452" s="93">
        <f t="shared" si="84"/>
        <v>0</v>
      </c>
      <c r="P452" s="22">
        <f t="shared" si="84"/>
        <v>0</v>
      </c>
      <c r="Q452" s="93">
        <f t="shared" si="84"/>
        <v>0</v>
      </c>
      <c r="R452" s="22">
        <f t="shared" si="84"/>
        <v>0</v>
      </c>
      <c r="S452" s="26">
        <f>I452+K452+M452+O452+Q452</f>
        <v>15</v>
      </c>
      <c r="T452" s="22">
        <f>J452+L452+N452+P452+R452</f>
        <v>27138006</v>
      </c>
    </row>
    <row r="453" spans="1:20" s="39" customFormat="1" x14ac:dyDescent="0.25">
      <c r="A453" s="46"/>
      <c r="B453" s="30"/>
      <c r="C453" s="30"/>
      <c r="D453" s="33"/>
      <c r="E453" s="25">
        <v>1.546</v>
      </c>
      <c r="F453" s="25">
        <v>1</v>
      </c>
      <c r="G453" s="25">
        <v>1.0369999999999999</v>
      </c>
      <c r="H453" s="98"/>
      <c r="I453" s="49"/>
      <c r="J453" s="34">
        <f>ROUND($J$7*E453*F453*G453,0)</f>
        <v>1479555</v>
      </c>
      <c r="K453" s="35"/>
      <c r="L453" s="34">
        <f>ROUND($L$7*E453*F453*G453,0)</f>
        <v>1972740</v>
      </c>
      <c r="M453" s="32"/>
      <c r="N453" s="34">
        <f>ROUND($N$7*E453*F453*G453,0)</f>
        <v>3945320</v>
      </c>
      <c r="O453" s="35"/>
      <c r="P453" s="36">
        <f>ROUND($P$7*E453*F453*G453,0)</f>
        <v>4660669</v>
      </c>
      <c r="Q453" s="32"/>
      <c r="R453" s="34">
        <f>ROUND($R$7*E453*F453*G453,0)</f>
        <v>5233931</v>
      </c>
      <c r="S453" s="37"/>
      <c r="T453" s="38"/>
    </row>
    <row r="454" spans="1:20" ht="31.5" x14ac:dyDescent="0.25">
      <c r="A454" s="1"/>
      <c r="B454" s="97">
        <v>1</v>
      </c>
      <c r="C454" s="69" t="s">
        <v>338</v>
      </c>
      <c r="D454" s="3" t="s">
        <v>402</v>
      </c>
      <c r="E454" s="25">
        <v>1.546</v>
      </c>
      <c r="F454" s="25">
        <v>1</v>
      </c>
      <c r="G454" s="25">
        <v>1.0369999999999999</v>
      </c>
      <c r="H454" s="98">
        <v>1.0001862181534313</v>
      </c>
      <c r="I454" s="7">
        <v>1</v>
      </c>
      <c r="J454" s="5">
        <f t="shared" ref="J454:J459" si="85">ROUND($J$7*E454*F454*G454*H454,0)</f>
        <v>1479831</v>
      </c>
      <c r="K454" s="3"/>
      <c r="L454" s="5"/>
      <c r="M454" s="3"/>
      <c r="N454" s="5"/>
      <c r="O454" s="3"/>
      <c r="P454" s="5"/>
      <c r="Q454" s="3"/>
      <c r="R454" s="6"/>
      <c r="S454" s="7"/>
      <c r="T454" s="3"/>
    </row>
    <row r="455" spans="1:20" ht="31.5" x14ac:dyDescent="0.25">
      <c r="A455" s="1"/>
      <c r="B455" s="62">
        <v>2</v>
      </c>
      <c r="C455" s="84" t="s">
        <v>475</v>
      </c>
      <c r="D455" s="3" t="s">
        <v>402</v>
      </c>
      <c r="E455" s="25">
        <v>1.546</v>
      </c>
      <c r="F455" s="25">
        <v>1</v>
      </c>
      <c r="G455" s="25">
        <v>1.0369999999999999</v>
      </c>
      <c r="H455" s="98">
        <v>1.0002394233401259</v>
      </c>
      <c r="I455" s="7">
        <v>1</v>
      </c>
      <c r="J455" s="5">
        <f t="shared" si="85"/>
        <v>1479909</v>
      </c>
      <c r="K455" s="3"/>
      <c r="L455" s="5"/>
      <c r="M455" s="3"/>
      <c r="N455" s="5"/>
      <c r="O455" s="3"/>
      <c r="P455" s="5"/>
      <c r="Q455" s="3"/>
      <c r="R455" s="6"/>
      <c r="S455" s="7"/>
      <c r="T455" s="3"/>
    </row>
    <row r="456" spans="1:20" ht="31.5" x14ac:dyDescent="0.25">
      <c r="A456" s="1"/>
      <c r="B456" s="97">
        <v>3</v>
      </c>
      <c r="C456" s="54" t="s">
        <v>339</v>
      </c>
      <c r="D456" s="3" t="s">
        <v>402</v>
      </c>
      <c r="E456" s="25">
        <v>1.546</v>
      </c>
      <c r="F456" s="25">
        <v>1</v>
      </c>
      <c r="G456" s="25">
        <v>1.0369999999999999</v>
      </c>
      <c r="H456" s="98">
        <v>1.0003192311201679</v>
      </c>
      <c r="I456" s="7">
        <v>1</v>
      </c>
      <c r="J456" s="5">
        <f t="shared" si="85"/>
        <v>1480027</v>
      </c>
      <c r="K456" s="3"/>
      <c r="L456" s="5"/>
      <c r="M456" s="3"/>
      <c r="N456" s="5"/>
      <c r="O456" s="3"/>
      <c r="P456" s="5"/>
      <c r="Q456" s="3"/>
      <c r="R456" s="6"/>
      <c r="S456" s="7"/>
      <c r="T456" s="3"/>
    </row>
    <row r="457" spans="1:20" ht="31.5" x14ac:dyDescent="0.25">
      <c r="A457" s="1"/>
      <c r="B457" s="62">
        <v>4</v>
      </c>
      <c r="C457" s="84" t="s">
        <v>340</v>
      </c>
      <c r="D457" s="3" t="s">
        <v>402</v>
      </c>
      <c r="E457" s="25">
        <v>1.546</v>
      </c>
      <c r="F457" s="25">
        <v>1</v>
      </c>
      <c r="G457" s="25">
        <v>1.0369999999999999</v>
      </c>
      <c r="H457" s="98">
        <v>1.0003990389002098</v>
      </c>
      <c r="I457" s="7">
        <v>1</v>
      </c>
      <c r="J457" s="5">
        <f t="shared" si="85"/>
        <v>1480145</v>
      </c>
      <c r="K457" s="3"/>
      <c r="L457" s="5"/>
      <c r="M457" s="3"/>
      <c r="N457" s="5"/>
      <c r="O457" s="3"/>
      <c r="P457" s="5"/>
      <c r="Q457" s="3"/>
      <c r="R457" s="6"/>
      <c r="S457" s="7"/>
      <c r="T457" s="3"/>
    </row>
    <row r="458" spans="1:20" ht="32.25" customHeight="1" x14ac:dyDescent="0.25">
      <c r="A458" s="1"/>
      <c r="B458" s="97">
        <v>5</v>
      </c>
      <c r="C458" s="84" t="s">
        <v>342</v>
      </c>
      <c r="D458" s="3" t="s">
        <v>402</v>
      </c>
      <c r="E458" s="25">
        <v>1.546</v>
      </c>
      <c r="F458" s="25">
        <v>1</v>
      </c>
      <c r="G458" s="25">
        <v>1.0369999999999999</v>
      </c>
      <c r="H458" s="98">
        <v>1.0004788466802519</v>
      </c>
      <c r="I458" s="7"/>
      <c r="J458" s="5"/>
      <c r="K458" s="3">
        <v>1</v>
      </c>
      <c r="L458" s="5">
        <f t="shared" ref="L458" si="86">ROUND($L$7*E458*F458*G458*H458,0)</f>
        <v>1973685</v>
      </c>
      <c r="M458" s="3"/>
      <c r="N458" s="5"/>
      <c r="O458" s="3"/>
      <c r="P458" s="5"/>
      <c r="Q458" s="3"/>
      <c r="R458" s="6"/>
      <c r="S458" s="7"/>
      <c r="T458" s="3"/>
    </row>
    <row r="459" spans="1:20" ht="31.5" x14ac:dyDescent="0.25">
      <c r="A459" s="1"/>
      <c r="B459" s="62">
        <v>6</v>
      </c>
      <c r="C459" s="84" t="s">
        <v>341</v>
      </c>
      <c r="D459" s="3" t="s">
        <v>402</v>
      </c>
      <c r="E459" s="25">
        <v>1.546</v>
      </c>
      <c r="F459" s="25">
        <v>1</v>
      </c>
      <c r="G459" s="25">
        <v>1.0369999999999999</v>
      </c>
      <c r="H459" s="98">
        <v>1.0005054492735992</v>
      </c>
      <c r="I459" s="7">
        <v>1</v>
      </c>
      <c r="J459" s="5">
        <f t="shared" si="85"/>
        <v>1480303</v>
      </c>
      <c r="K459" s="3"/>
      <c r="L459" s="5"/>
      <c r="M459" s="3"/>
      <c r="N459" s="5"/>
      <c r="O459" s="3"/>
      <c r="P459" s="5"/>
      <c r="Q459" s="3"/>
      <c r="R459" s="6"/>
      <c r="S459" s="7"/>
      <c r="T459" s="3"/>
    </row>
    <row r="460" spans="1:20" ht="31.5" x14ac:dyDescent="0.25">
      <c r="A460" s="1"/>
      <c r="B460" s="97">
        <v>7</v>
      </c>
      <c r="C460" s="84" t="s">
        <v>347</v>
      </c>
      <c r="D460" s="3" t="s">
        <v>402</v>
      </c>
      <c r="E460" s="25">
        <v>1.546</v>
      </c>
      <c r="F460" s="25">
        <v>1</v>
      </c>
      <c r="G460" s="25">
        <v>1.0369999999999999</v>
      </c>
      <c r="H460" s="98">
        <v>1.0005586544602938</v>
      </c>
      <c r="I460" s="7"/>
      <c r="J460" s="5"/>
      <c r="K460" s="3">
        <v>1</v>
      </c>
      <c r="L460" s="5">
        <f t="shared" ref="L460:L468" si="87">ROUND($L$7*E460*F460*G460*H460,0)</f>
        <v>1973842</v>
      </c>
      <c r="M460" s="3"/>
      <c r="N460" s="5"/>
      <c r="O460" s="3"/>
      <c r="P460" s="5"/>
      <c r="Q460" s="3"/>
      <c r="R460" s="6"/>
      <c r="S460" s="7"/>
      <c r="T460" s="3"/>
    </row>
    <row r="461" spans="1:20" ht="31.5" x14ac:dyDescent="0.25">
      <c r="A461" s="1"/>
      <c r="B461" s="62">
        <v>8</v>
      </c>
      <c r="C461" s="84" t="s">
        <v>343</v>
      </c>
      <c r="D461" s="3" t="s">
        <v>402</v>
      </c>
      <c r="E461" s="25">
        <v>1.546</v>
      </c>
      <c r="F461" s="25">
        <v>1</v>
      </c>
      <c r="G461" s="25">
        <v>1.0369999999999999</v>
      </c>
      <c r="H461" s="98">
        <v>1.0005586544602938</v>
      </c>
      <c r="I461" s="7"/>
      <c r="J461" s="5"/>
      <c r="K461" s="3">
        <v>1</v>
      </c>
      <c r="L461" s="5">
        <f t="shared" si="87"/>
        <v>1973842</v>
      </c>
      <c r="M461" s="3"/>
      <c r="N461" s="5"/>
      <c r="O461" s="3"/>
      <c r="P461" s="5"/>
      <c r="Q461" s="3"/>
      <c r="R461" s="6"/>
      <c r="S461" s="7"/>
      <c r="T461" s="3"/>
    </row>
    <row r="462" spans="1:20" ht="31.5" x14ac:dyDescent="0.25">
      <c r="A462" s="1"/>
      <c r="B462" s="97">
        <v>9</v>
      </c>
      <c r="C462" s="84" t="s">
        <v>344</v>
      </c>
      <c r="D462" s="3" t="s">
        <v>402</v>
      </c>
      <c r="E462" s="25">
        <v>1.546</v>
      </c>
      <c r="F462" s="25">
        <v>1</v>
      </c>
      <c r="G462" s="25">
        <v>1.0369999999999999</v>
      </c>
      <c r="H462" s="98">
        <v>1.0004588947352413</v>
      </c>
      <c r="I462" s="7"/>
      <c r="J462" s="5"/>
      <c r="K462" s="3">
        <v>1</v>
      </c>
      <c r="L462" s="5">
        <f t="shared" si="87"/>
        <v>1973645</v>
      </c>
      <c r="M462" s="3"/>
      <c r="N462" s="5"/>
      <c r="O462" s="3"/>
      <c r="P462" s="5"/>
      <c r="Q462" s="3"/>
      <c r="R462" s="6"/>
      <c r="S462" s="7"/>
      <c r="T462" s="3"/>
    </row>
    <row r="463" spans="1:20" ht="31.5" x14ac:dyDescent="0.25">
      <c r="A463" s="1"/>
      <c r="B463" s="62">
        <v>10</v>
      </c>
      <c r="C463" s="84" t="s">
        <v>345</v>
      </c>
      <c r="D463" s="3" t="s">
        <v>402</v>
      </c>
      <c r="E463" s="25">
        <v>1.546</v>
      </c>
      <c r="F463" s="25">
        <v>1</v>
      </c>
      <c r="G463" s="25">
        <v>1.0369999999999999</v>
      </c>
      <c r="H463" s="98">
        <v>1.0005586544602938</v>
      </c>
      <c r="I463" s="7"/>
      <c r="J463" s="5"/>
      <c r="K463" s="3">
        <v>1</v>
      </c>
      <c r="L463" s="5">
        <f t="shared" si="87"/>
        <v>1973842</v>
      </c>
      <c r="M463" s="3"/>
      <c r="N463" s="5"/>
      <c r="O463" s="3"/>
      <c r="P463" s="5"/>
      <c r="Q463" s="3"/>
      <c r="R463" s="6"/>
      <c r="S463" s="7"/>
      <c r="T463" s="3"/>
    </row>
    <row r="464" spans="1:20" ht="31.5" x14ac:dyDescent="0.25">
      <c r="A464" s="1"/>
      <c r="B464" s="97">
        <v>11</v>
      </c>
      <c r="C464" s="84" t="s">
        <v>348</v>
      </c>
      <c r="D464" s="3" t="s">
        <v>402</v>
      </c>
      <c r="E464" s="25">
        <v>1.546</v>
      </c>
      <c r="F464" s="25">
        <v>1</v>
      </c>
      <c r="G464" s="25">
        <v>1.0369999999999999</v>
      </c>
      <c r="H464" s="98">
        <v>1.0006584141853463</v>
      </c>
      <c r="I464" s="7"/>
      <c r="J464" s="5"/>
      <c r="K464" s="3">
        <v>1</v>
      </c>
      <c r="L464" s="5">
        <f t="shared" si="87"/>
        <v>1974039</v>
      </c>
      <c r="M464" s="3"/>
      <c r="N464" s="5"/>
      <c r="O464" s="3"/>
      <c r="P464" s="5"/>
      <c r="Q464" s="3"/>
      <c r="R464" s="6"/>
      <c r="S464" s="7"/>
      <c r="T464" s="3"/>
    </row>
    <row r="465" spans="1:20" ht="31.5" x14ac:dyDescent="0.25">
      <c r="A465" s="1"/>
      <c r="B465" s="62">
        <v>12</v>
      </c>
      <c r="C465" s="84" t="s">
        <v>346</v>
      </c>
      <c r="D465" s="3" t="s">
        <v>402</v>
      </c>
      <c r="E465" s="25">
        <v>1.546</v>
      </c>
      <c r="F465" s="25">
        <v>1</v>
      </c>
      <c r="G465" s="25">
        <v>1.0369999999999999</v>
      </c>
      <c r="H465" s="98">
        <v>1.0006584141853463</v>
      </c>
      <c r="I465" s="7"/>
      <c r="J465" s="5"/>
      <c r="K465" s="3">
        <v>1</v>
      </c>
      <c r="L465" s="5">
        <f t="shared" si="87"/>
        <v>1974039</v>
      </c>
      <c r="M465" s="3"/>
      <c r="N465" s="5"/>
      <c r="O465" s="3"/>
      <c r="P465" s="5"/>
      <c r="Q465" s="3"/>
      <c r="R465" s="6"/>
      <c r="S465" s="7"/>
      <c r="T465" s="3"/>
    </row>
    <row r="466" spans="1:20" ht="31.5" x14ac:dyDescent="0.25">
      <c r="A466" s="1"/>
      <c r="B466" s="97">
        <v>13</v>
      </c>
      <c r="C466" s="84" t="s">
        <v>349</v>
      </c>
      <c r="D466" s="3" t="s">
        <v>402</v>
      </c>
      <c r="E466" s="25">
        <v>1.546</v>
      </c>
      <c r="F466" s="25">
        <v>1</v>
      </c>
      <c r="G466" s="25">
        <v>1.0369999999999999</v>
      </c>
      <c r="H466" s="98">
        <v>1.0007382219653882</v>
      </c>
      <c r="I466" s="7"/>
      <c r="J466" s="5"/>
      <c r="K466" s="3">
        <v>1</v>
      </c>
      <c r="L466" s="5">
        <f t="shared" si="87"/>
        <v>1974196</v>
      </c>
      <c r="M466" s="3"/>
      <c r="N466" s="5"/>
      <c r="O466" s="3"/>
      <c r="P466" s="5"/>
      <c r="Q466" s="3"/>
      <c r="R466" s="6"/>
      <c r="S466" s="7"/>
      <c r="T466" s="3"/>
    </row>
    <row r="467" spans="1:20" ht="31.5" x14ac:dyDescent="0.25">
      <c r="A467" s="1"/>
      <c r="B467" s="62">
        <v>14</v>
      </c>
      <c r="C467" s="54" t="s">
        <v>394</v>
      </c>
      <c r="D467" s="3" t="s">
        <v>402</v>
      </c>
      <c r="E467" s="25">
        <v>1.546</v>
      </c>
      <c r="F467" s="25">
        <v>1</v>
      </c>
      <c r="G467" s="25">
        <v>1.0369999999999999</v>
      </c>
      <c r="H467" s="98">
        <v>1</v>
      </c>
      <c r="I467" s="7"/>
      <c r="J467" s="5"/>
      <c r="K467" s="3">
        <v>1</v>
      </c>
      <c r="L467" s="5">
        <f t="shared" si="87"/>
        <v>1972740</v>
      </c>
      <c r="M467" s="3"/>
      <c r="N467" s="5"/>
      <c r="O467" s="3"/>
      <c r="P467" s="5"/>
      <c r="Q467" s="3"/>
      <c r="R467" s="6"/>
      <c r="S467" s="7"/>
      <c r="T467" s="3"/>
    </row>
    <row r="468" spans="1:20" ht="31.5" x14ac:dyDescent="0.25">
      <c r="A468" s="1"/>
      <c r="B468" s="97">
        <v>15</v>
      </c>
      <c r="C468" s="54" t="s">
        <v>442</v>
      </c>
      <c r="D468" s="3"/>
      <c r="E468" s="25">
        <v>1.546</v>
      </c>
      <c r="F468" s="25">
        <v>1</v>
      </c>
      <c r="G468" s="25">
        <v>1.0369999999999999</v>
      </c>
      <c r="H468" s="98">
        <v>1.0005985583503147</v>
      </c>
      <c r="I468" s="7"/>
      <c r="J468" s="5"/>
      <c r="K468" s="3">
        <v>1</v>
      </c>
      <c r="L468" s="5">
        <f t="shared" si="87"/>
        <v>1973921</v>
      </c>
      <c r="M468" s="3"/>
      <c r="N468" s="5"/>
      <c r="O468" s="3"/>
      <c r="P468" s="5"/>
      <c r="Q468" s="3"/>
      <c r="R468" s="6"/>
      <c r="S468" s="7"/>
      <c r="T468" s="3"/>
    </row>
    <row r="469" spans="1:20" s="85" customFormat="1" ht="49.5" customHeight="1" x14ac:dyDescent="0.25">
      <c r="A469" s="44">
        <v>27</v>
      </c>
      <c r="B469" s="113" t="s">
        <v>219</v>
      </c>
      <c r="C469" s="114"/>
      <c r="D469" s="93"/>
      <c r="E469" s="94"/>
      <c r="F469" s="25"/>
      <c r="G469" s="25"/>
      <c r="H469" s="98"/>
      <c r="I469" s="93">
        <f>I471+I472+I473+I474+I475+I476+I477+I478+I479+I480+I481+I482+I483+I484+I485+I486+I487+I488+I489+I490+I491+I492+I493+I494+I495</f>
        <v>3</v>
      </c>
      <c r="J469" s="22">
        <f>J471+J472+J473+J474+J475+J476+J477+J478+J479+J480+J481+J482+J483+J484+J485+J486+J487+J488+J489+J490+J491+J492+J493+J494+J495</f>
        <v>3895682</v>
      </c>
      <c r="K469" s="93">
        <f t="shared" ref="K469:R469" si="88">K471+K472+K473+K474+K475+K476+K477+K478+K479+K480+K481+K482+K483+K484+K485+K486+K487+K488+K489+K490+K491+K492+K493+K494+K495</f>
        <v>22</v>
      </c>
      <c r="L469" s="22">
        <f t="shared" si="88"/>
        <v>38105135</v>
      </c>
      <c r="M469" s="93">
        <f t="shared" si="88"/>
        <v>0</v>
      </c>
      <c r="N469" s="22">
        <f t="shared" si="88"/>
        <v>0</v>
      </c>
      <c r="O469" s="93">
        <f t="shared" si="88"/>
        <v>0</v>
      </c>
      <c r="P469" s="22">
        <f t="shared" si="88"/>
        <v>0</v>
      </c>
      <c r="Q469" s="93">
        <f t="shared" si="88"/>
        <v>0</v>
      </c>
      <c r="R469" s="22">
        <f t="shared" si="88"/>
        <v>0</v>
      </c>
      <c r="S469" s="26">
        <f>I469+K469+M469+O469+Q469</f>
        <v>25</v>
      </c>
      <c r="T469" s="22">
        <f>J469+L469+N469+P469+R469</f>
        <v>42000817</v>
      </c>
    </row>
    <row r="470" spans="1:20" s="86" customFormat="1" x14ac:dyDescent="0.25">
      <c r="A470" s="46"/>
      <c r="B470" s="30"/>
      <c r="C470" s="31"/>
      <c r="D470" s="33"/>
      <c r="E470" s="25">
        <v>1.3560000000000001</v>
      </c>
      <c r="F470" s="25">
        <v>1</v>
      </c>
      <c r="G470" s="25">
        <v>1.0369999999999999</v>
      </c>
      <c r="H470" s="98"/>
      <c r="I470" s="49"/>
      <c r="J470" s="34">
        <f>ROUND($J$7*E470*F470*G470,0)</f>
        <v>1297721</v>
      </c>
      <c r="K470" s="35"/>
      <c r="L470" s="34">
        <f>ROUND($L$7*E470*F470*G470,0)</f>
        <v>1730295</v>
      </c>
      <c r="M470" s="32"/>
      <c r="N470" s="34">
        <f>ROUND($N$7*E470*F470*G470,0)</f>
        <v>3460449</v>
      </c>
      <c r="O470" s="35"/>
      <c r="P470" s="36">
        <f>ROUND($P$7*E470*F470*G470,0)</f>
        <v>4087883</v>
      </c>
      <c r="Q470" s="32"/>
      <c r="R470" s="34">
        <f>ROUND($R$7*E470*F470*G470,0)</f>
        <v>4590692</v>
      </c>
      <c r="S470" s="37"/>
      <c r="T470" s="38"/>
    </row>
    <row r="471" spans="1:20" ht="31.5" x14ac:dyDescent="0.25">
      <c r="A471" s="1"/>
      <c r="B471" s="97">
        <v>1</v>
      </c>
      <c r="C471" s="41" t="s">
        <v>350</v>
      </c>
      <c r="D471" s="3" t="s">
        <v>402</v>
      </c>
      <c r="E471" s="25">
        <v>1.3560000000000001</v>
      </c>
      <c r="F471" s="25">
        <v>1</v>
      </c>
      <c r="G471" s="25">
        <v>1.0369999999999999</v>
      </c>
      <c r="H471" s="98">
        <v>1.0002729708465841</v>
      </c>
      <c r="I471" s="7">
        <v>1</v>
      </c>
      <c r="J471" s="5">
        <f t="shared" ref="J471" si="89">ROUND($J$7*E471*F471*G471*H471,0)</f>
        <v>1298075</v>
      </c>
      <c r="K471" s="3"/>
      <c r="L471" s="34"/>
      <c r="M471" s="3"/>
      <c r="N471" s="5"/>
      <c r="O471" s="3"/>
      <c r="P471" s="5"/>
      <c r="Q471" s="3"/>
      <c r="R471" s="6"/>
      <c r="S471" s="7"/>
      <c r="T471" s="3"/>
    </row>
    <row r="472" spans="1:20" ht="31.5" x14ac:dyDescent="0.25">
      <c r="A472" s="1"/>
      <c r="B472" s="62">
        <v>2</v>
      </c>
      <c r="C472" s="41" t="s">
        <v>352</v>
      </c>
      <c r="D472" s="3" t="s">
        <v>402</v>
      </c>
      <c r="E472" s="25">
        <v>1.3560000000000001</v>
      </c>
      <c r="F472" s="25">
        <v>1</v>
      </c>
      <c r="G472" s="25">
        <v>1.0369999999999999</v>
      </c>
      <c r="H472" s="98">
        <v>1.0007279221173269</v>
      </c>
      <c r="I472" s="7"/>
      <c r="J472" s="5"/>
      <c r="K472" s="3">
        <v>1</v>
      </c>
      <c r="L472" s="5">
        <f t="shared" ref="L472:L473" si="90">ROUND($L$7*E472*F472*G472*H472,0)</f>
        <v>1731554</v>
      </c>
      <c r="M472" s="3"/>
      <c r="N472" s="5"/>
      <c r="O472" s="3"/>
      <c r="P472" s="5"/>
      <c r="Q472" s="3"/>
      <c r="R472" s="6"/>
      <c r="S472" s="7"/>
      <c r="T472" s="3"/>
    </row>
    <row r="473" spans="1:20" ht="31.5" x14ac:dyDescent="0.25">
      <c r="A473" s="1"/>
      <c r="B473" s="97">
        <v>3</v>
      </c>
      <c r="C473" s="41" t="s">
        <v>351</v>
      </c>
      <c r="D473" s="3" t="s">
        <v>402</v>
      </c>
      <c r="E473" s="25">
        <v>1.3560000000000001</v>
      </c>
      <c r="F473" s="25">
        <v>1</v>
      </c>
      <c r="G473" s="25">
        <v>1.0369999999999999</v>
      </c>
      <c r="H473" s="98">
        <v>1.0008189123819926</v>
      </c>
      <c r="I473" s="7"/>
      <c r="J473" s="5"/>
      <c r="K473" s="3">
        <v>1</v>
      </c>
      <c r="L473" s="5">
        <f t="shared" si="90"/>
        <v>1731712</v>
      </c>
      <c r="M473" s="3"/>
      <c r="N473" s="5"/>
      <c r="O473" s="3"/>
      <c r="P473" s="5"/>
      <c r="Q473" s="3"/>
      <c r="R473" s="6"/>
      <c r="S473" s="7"/>
      <c r="T473" s="3"/>
    </row>
    <row r="474" spans="1:20" ht="31.5" x14ac:dyDescent="0.25">
      <c r="A474" s="1"/>
      <c r="B474" s="62">
        <v>4</v>
      </c>
      <c r="C474" s="41" t="s">
        <v>353</v>
      </c>
      <c r="D474" s="3" t="s">
        <v>402</v>
      </c>
      <c r="E474" s="25">
        <v>1.3560000000000001</v>
      </c>
      <c r="F474" s="25">
        <v>1</v>
      </c>
      <c r="G474" s="25">
        <v>1.0369999999999999</v>
      </c>
      <c r="H474" s="98">
        <v>1.000909902821947</v>
      </c>
      <c r="I474" s="7">
        <v>1</v>
      </c>
      <c r="J474" s="5">
        <f t="shared" ref="J474" si="91">ROUND($J$7*E474*F474*G474*H474,0)</f>
        <v>1298902</v>
      </c>
      <c r="K474" s="3"/>
      <c r="L474" s="5"/>
      <c r="M474" s="3"/>
      <c r="N474" s="5"/>
      <c r="O474" s="3"/>
      <c r="P474" s="5"/>
      <c r="Q474" s="3"/>
      <c r="R474" s="6"/>
      <c r="S474" s="7"/>
      <c r="T474" s="3"/>
    </row>
    <row r="475" spans="1:20" ht="31.5" x14ac:dyDescent="0.25">
      <c r="A475" s="1"/>
      <c r="B475" s="97">
        <v>5</v>
      </c>
      <c r="C475" s="41" t="s">
        <v>354</v>
      </c>
      <c r="D475" s="3" t="s">
        <v>402</v>
      </c>
      <c r="E475" s="25">
        <v>1.3560000000000001</v>
      </c>
      <c r="F475" s="25">
        <v>1</v>
      </c>
      <c r="G475" s="25">
        <v>1.0369999999999999</v>
      </c>
      <c r="H475" s="98">
        <v>1</v>
      </c>
      <c r="I475" s="7"/>
      <c r="J475" s="5"/>
      <c r="K475" s="3">
        <v>1</v>
      </c>
      <c r="L475" s="5">
        <f t="shared" ref="L475:L495" si="92">ROUND($L$7*E475*F475*G475*H475,0)</f>
        <v>1730295</v>
      </c>
      <c r="M475" s="3"/>
      <c r="N475" s="5"/>
      <c r="O475" s="3"/>
      <c r="P475" s="5"/>
      <c r="Q475" s="3"/>
      <c r="R475" s="6"/>
      <c r="S475" s="7"/>
      <c r="T475" s="3"/>
    </row>
    <row r="476" spans="1:20" ht="31.5" x14ac:dyDescent="0.25">
      <c r="A476" s="1"/>
      <c r="B476" s="62">
        <v>6</v>
      </c>
      <c r="C476" s="41" t="s">
        <v>355</v>
      </c>
      <c r="D476" s="3" t="s">
        <v>402</v>
      </c>
      <c r="E476" s="25">
        <v>1.3560000000000001</v>
      </c>
      <c r="F476" s="25">
        <v>1</v>
      </c>
      <c r="G476" s="25">
        <v>1.0369999999999999</v>
      </c>
      <c r="H476" s="98">
        <v>1.0009326502128251</v>
      </c>
      <c r="I476" s="7"/>
      <c r="J476" s="5"/>
      <c r="K476" s="3">
        <v>1</v>
      </c>
      <c r="L476" s="5">
        <f t="shared" si="92"/>
        <v>1731908</v>
      </c>
      <c r="M476" s="3"/>
      <c r="N476" s="5"/>
      <c r="O476" s="3"/>
      <c r="P476" s="5"/>
      <c r="Q476" s="3"/>
      <c r="R476" s="6"/>
      <c r="S476" s="7"/>
      <c r="T476" s="3"/>
    </row>
    <row r="477" spans="1:20" ht="31.5" x14ac:dyDescent="0.25">
      <c r="A477" s="1"/>
      <c r="B477" s="97">
        <v>7</v>
      </c>
      <c r="C477" s="41" t="s">
        <v>356</v>
      </c>
      <c r="D477" s="3" t="s">
        <v>402</v>
      </c>
      <c r="E477" s="25">
        <v>1.3560000000000001</v>
      </c>
      <c r="F477" s="25">
        <v>1</v>
      </c>
      <c r="G477" s="25">
        <v>1.0369999999999999</v>
      </c>
      <c r="H477" s="98">
        <v>1.0008416599481591</v>
      </c>
      <c r="I477" s="7"/>
      <c r="J477" s="5"/>
      <c r="K477" s="3">
        <v>1</v>
      </c>
      <c r="L477" s="5">
        <f t="shared" si="92"/>
        <v>1731751</v>
      </c>
      <c r="M477" s="3"/>
      <c r="N477" s="5"/>
      <c r="O477" s="3"/>
      <c r="P477" s="5"/>
      <c r="Q477" s="3"/>
      <c r="R477" s="6"/>
      <c r="S477" s="7"/>
      <c r="T477" s="3"/>
    </row>
    <row r="478" spans="1:20" ht="31.5" x14ac:dyDescent="0.25">
      <c r="A478" s="1"/>
      <c r="B478" s="62">
        <v>8</v>
      </c>
      <c r="C478" s="41" t="s">
        <v>357</v>
      </c>
      <c r="D478" s="3" t="s">
        <v>402</v>
      </c>
      <c r="E478" s="25">
        <v>1.3560000000000001</v>
      </c>
      <c r="F478" s="25">
        <v>1</v>
      </c>
      <c r="G478" s="25">
        <v>1.0369999999999999</v>
      </c>
      <c r="H478" s="98">
        <v>1.0009326502128251</v>
      </c>
      <c r="I478" s="7"/>
      <c r="J478" s="5"/>
      <c r="K478" s="3">
        <v>1</v>
      </c>
      <c r="L478" s="5">
        <f t="shared" si="92"/>
        <v>1731908</v>
      </c>
      <c r="M478" s="3"/>
      <c r="N478" s="5"/>
      <c r="O478" s="3"/>
      <c r="P478" s="5"/>
      <c r="Q478" s="3"/>
      <c r="R478" s="6"/>
      <c r="S478" s="7"/>
      <c r="T478" s="3"/>
    </row>
    <row r="479" spans="1:20" ht="31.5" x14ac:dyDescent="0.25">
      <c r="A479" s="1"/>
      <c r="B479" s="97">
        <v>9</v>
      </c>
      <c r="C479" s="41" t="s">
        <v>358</v>
      </c>
      <c r="D479" s="3" t="s">
        <v>402</v>
      </c>
      <c r="E479" s="25">
        <v>1.3560000000000001</v>
      </c>
      <c r="F479" s="25">
        <v>1</v>
      </c>
      <c r="G479" s="25">
        <v>1.0369999999999999</v>
      </c>
      <c r="H479" s="98">
        <v>1.0007582523516225</v>
      </c>
      <c r="I479" s="7">
        <v>1</v>
      </c>
      <c r="J479" s="5">
        <f t="shared" ref="J479" si="93">ROUND($J$7*E479*F479*G479*H479,0)</f>
        <v>1298705</v>
      </c>
      <c r="K479" s="3"/>
      <c r="L479" s="5"/>
      <c r="M479" s="3"/>
      <c r="N479" s="5"/>
      <c r="O479" s="3"/>
      <c r="P479" s="5"/>
      <c r="Q479" s="3"/>
      <c r="R479" s="6"/>
      <c r="S479" s="7"/>
      <c r="T479" s="3"/>
    </row>
    <row r="480" spans="1:20" ht="31.5" x14ac:dyDescent="0.25">
      <c r="A480" s="1"/>
      <c r="B480" s="62">
        <v>10</v>
      </c>
      <c r="C480" s="41" t="s">
        <v>359</v>
      </c>
      <c r="D480" s="3" t="s">
        <v>402</v>
      </c>
      <c r="E480" s="25">
        <v>1.3560000000000001</v>
      </c>
      <c r="F480" s="25">
        <v>1</v>
      </c>
      <c r="G480" s="25">
        <v>1.0369999999999999</v>
      </c>
      <c r="H480" s="98">
        <v>1.0007506696834931</v>
      </c>
      <c r="I480" s="7"/>
      <c r="J480" s="5"/>
      <c r="K480" s="3">
        <v>1</v>
      </c>
      <c r="L480" s="5">
        <f t="shared" si="92"/>
        <v>1731594</v>
      </c>
      <c r="M480" s="3"/>
      <c r="N480" s="5"/>
      <c r="O480" s="3"/>
      <c r="P480" s="5"/>
      <c r="Q480" s="3"/>
      <c r="R480" s="6"/>
      <c r="S480" s="7"/>
      <c r="T480" s="3"/>
    </row>
    <row r="481" spans="1:20" ht="31.5" x14ac:dyDescent="0.25">
      <c r="A481" s="1"/>
      <c r="B481" s="97">
        <v>11</v>
      </c>
      <c r="C481" s="41" t="s">
        <v>360</v>
      </c>
      <c r="D481" s="3" t="s">
        <v>402</v>
      </c>
      <c r="E481" s="25">
        <v>1.3560000000000001</v>
      </c>
      <c r="F481" s="25">
        <v>1</v>
      </c>
      <c r="G481" s="25">
        <v>1.0369999999999999</v>
      </c>
      <c r="H481" s="98">
        <v>1.0005686891541616</v>
      </c>
      <c r="I481" s="7"/>
      <c r="J481" s="5"/>
      <c r="K481" s="3">
        <v>1</v>
      </c>
      <c r="L481" s="5">
        <f t="shared" si="92"/>
        <v>1731279</v>
      </c>
      <c r="M481" s="3"/>
      <c r="N481" s="5"/>
      <c r="O481" s="3"/>
      <c r="P481" s="5"/>
      <c r="Q481" s="3"/>
      <c r="R481" s="6"/>
      <c r="S481" s="7"/>
      <c r="T481" s="3"/>
    </row>
    <row r="482" spans="1:20" ht="31.5" x14ac:dyDescent="0.25">
      <c r="A482" s="1"/>
      <c r="B482" s="62">
        <v>12</v>
      </c>
      <c r="C482" s="41" t="s">
        <v>361</v>
      </c>
      <c r="D482" s="3" t="s">
        <v>402</v>
      </c>
      <c r="E482" s="25">
        <v>1.3560000000000001</v>
      </c>
      <c r="F482" s="25">
        <v>1</v>
      </c>
      <c r="G482" s="25">
        <v>1.0369999999999999</v>
      </c>
      <c r="H482" s="98">
        <v>1.0004549513233294</v>
      </c>
      <c r="I482" s="7"/>
      <c r="J482" s="5"/>
      <c r="K482" s="3">
        <v>1</v>
      </c>
      <c r="L482" s="5">
        <f t="shared" si="92"/>
        <v>1731082</v>
      </c>
      <c r="M482" s="3"/>
      <c r="N482" s="5"/>
      <c r="O482" s="3"/>
      <c r="P482" s="5"/>
      <c r="Q482" s="3"/>
      <c r="R482" s="6"/>
      <c r="S482" s="7"/>
      <c r="T482" s="3"/>
    </row>
    <row r="483" spans="1:20" ht="31.5" x14ac:dyDescent="0.25">
      <c r="A483" s="1"/>
      <c r="B483" s="97">
        <v>13</v>
      </c>
      <c r="C483" s="41" t="s">
        <v>362</v>
      </c>
      <c r="D483" s="3" t="s">
        <v>402</v>
      </c>
      <c r="E483" s="25">
        <v>1.3560000000000001</v>
      </c>
      <c r="F483" s="25">
        <v>1</v>
      </c>
      <c r="G483" s="25">
        <v>1.0369999999999999</v>
      </c>
      <c r="H483" s="98">
        <v>1.0005004464556622</v>
      </c>
      <c r="I483" s="7"/>
      <c r="J483" s="5"/>
      <c r="K483" s="3">
        <v>1</v>
      </c>
      <c r="L483" s="5">
        <f t="shared" si="92"/>
        <v>1731161</v>
      </c>
      <c r="M483" s="3"/>
      <c r="N483" s="5"/>
      <c r="O483" s="3"/>
      <c r="P483" s="5"/>
      <c r="Q483" s="3"/>
      <c r="R483" s="6"/>
      <c r="S483" s="7"/>
      <c r="T483" s="3"/>
    </row>
    <row r="484" spans="1:20" ht="31.5" x14ac:dyDescent="0.25">
      <c r="A484" s="1"/>
      <c r="B484" s="62">
        <v>14</v>
      </c>
      <c r="C484" s="41" t="s">
        <v>363</v>
      </c>
      <c r="D484" s="3" t="s">
        <v>402</v>
      </c>
      <c r="E484" s="25">
        <v>1.3560000000000001</v>
      </c>
      <c r="F484" s="25">
        <v>1</v>
      </c>
      <c r="G484" s="25">
        <v>1.0369999999999999</v>
      </c>
      <c r="H484" s="98">
        <v>1</v>
      </c>
      <c r="I484" s="7"/>
      <c r="J484" s="5"/>
      <c r="K484" s="3">
        <v>1</v>
      </c>
      <c r="L484" s="5">
        <f t="shared" si="92"/>
        <v>1730295</v>
      </c>
      <c r="M484" s="3"/>
      <c r="N484" s="5"/>
      <c r="O484" s="3"/>
      <c r="P484" s="5"/>
      <c r="Q484" s="3"/>
      <c r="R484" s="6"/>
      <c r="S484" s="7"/>
      <c r="T484" s="3"/>
    </row>
    <row r="485" spans="1:20" ht="31.5" x14ac:dyDescent="0.25">
      <c r="A485" s="1"/>
      <c r="B485" s="97">
        <v>15</v>
      </c>
      <c r="C485" s="41" t="s">
        <v>364</v>
      </c>
      <c r="D485" s="3" t="s">
        <v>402</v>
      </c>
      <c r="E485" s="25">
        <v>1.3560000000000001</v>
      </c>
      <c r="F485" s="25">
        <v>1</v>
      </c>
      <c r="G485" s="25">
        <v>1.0369999999999999</v>
      </c>
      <c r="H485" s="98">
        <v>1.0011601258744895</v>
      </c>
      <c r="I485" s="7"/>
      <c r="J485" s="5"/>
      <c r="K485" s="3">
        <v>1</v>
      </c>
      <c r="L485" s="5">
        <f t="shared" si="92"/>
        <v>1732302</v>
      </c>
      <c r="M485" s="3"/>
      <c r="N485" s="5"/>
      <c r="O485" s="3"/>
      <c r="P485" s="5"/>
      <c r="Q485" s="3"/>
      <c r="R485" s="6"/>
      <c r="S485" s="7"/>
      <c r="T485" s="3"/>
    </row>
    <row r="486" spans="1:20" ht="31.5" x14ac:dyDescent="0.25">
      <c r="A486" s="1"/>
      <c r="B486" s="62">
        <v>16</v>
      </c>
      <c r="C486" s="41" t="s">
        <v>365</v>
      </c>
      <c r="D486" s="3" t="s">
        <v>402</v>
      </c>
      <c r="E486" s="25">
        <v>1.3560000000000001</v>
      </c>
      <c r="F486" s="25">
        <v>1</v>
      </c>
      <c r="G486" s="25">
        <v>1.0369999999999999</v>
      </c>
      <c r="H486" s="98">
        <v>1.0005231940218287</v>
      </c>
      <c r="I486" s="7"/>
      <c r="J486" s="5"/>
      <c r="K486" s="3">
        <v>1</v>
      </c>
      <c r="L486" s="5">
        <f t="shared" si="92"/>
        <v>1731200</v>
      </c>
      <c r="M486" s="3"/>
      <c r="N486" s="5"/>
      <c r="O486" s="3"/>
      <c r="P486" s="5"/>
      <c r="Q486" s="3"/>
      <c r="R486" s="6"/>
      <c r="S486" s="7"/>
      <c r="T486" s="3"/>
    </row>
    <row r="487" spans="1:20" ht="31.5" x14ac:dyDescent="0.25">
      <c r="A487" s="1"/>
      <c r="B487" s="97">
        <v>17</v>
      </c>
      <c r="C487" s="41" t="s">
        <v>367</v>
      </c>
      <c r="D487" s="3" t="s">
        <v>402</v>
      </c>
      <c r="E487" s="25">
        <v>1.3560000000000001</v>
      </c>
      <c r="F487" s="25">
        <v>1</v>
      </c>
      <c r="G487" s="25">
        <v>1.0369999999999999</v>
      </c>
      <c r="H487" s="98">
        <v>1.0005459415879951</v>
      </c>
      <c r="I487" s="7"/>
      <c r="J487" s="5"/>
      <c r="K487" s="3">
        <v>1</v>
      </c>
      <c r="L487" s="5">
        <f t="shared" si="92"/>
        <v>1731239</v>
      </c>
      <c r="M487" s="3"/>
      <c r="N487" s="5"/>
      <c r="O487" s="3"/>
      <c r="P487" s="5"/>
      <c r="Q487" s="3"/>
      <c r="R487" s="6"/>
      <c r="S487" s="7"/>
      <c r="T487" s="3"/>
    </row>
    <row r="488" spans="1:20" ht="31.5" x14ac:dyDescent="0.25">
      <c r="A488" s="1"/>
      <c r="B488" s="62">
        <v>18</v>
      </c>
      <c r="C488" s="41" t="s">
        <v>366</v>
      </c>
      <c r="D488" s="3" t="s">
        <v>402</v>
      </c>
      <c r="E488" s="25">
        <v>1.3560000000000001</v>
      </c>
      <c r="F488" s="25">
        <v>1</v>
      </c>
      <c r="G488" s="25">
        <v>1.0369999999999999</v>
      </c>
      <c r="H488" s="98">
        <v>1.0010918831759903</v>
      </c>
      <c r="I488" s="7"/>
      <c r="J488" s="5"/>
      <c r="K488" s="3">
        <v>1</v>
      </c>
      <c r="L488" s="5">
        <f t="shared" si="92"/>
        <v>1732184</v>
      </c>
      <c r="M488" s="3"/>
      <c r="N488" s="5"/>
      <c r="O488" s="3"/>
      <c r="P488" s="5"/>
      <c r="Q488" s="3"/>
      <c r="R488" s="6"/>
      <c r="S488" s="7"/>
      <c r="T488" s="3"/>
    </row>
    <row r="489" spans="1:20" ht="31.5" x14ac:dyDescent="0.25">
      <c r="A489" s="1"/>
      <c r="B489" s="97">
        <v>19</v>
      </c>
      <c r="C489" s="41" t="s">
        <v>368</v>
      </c>
      <c r="D489" s="3" t="s">
        <v>402</v>
      </c>
      <c r="E489" s="25">
        <v>1.3560000000000001</v>
      </c>
      <c r="F489" s="25">
        <v>1</v>
      </c>
      <c r="G489" s="25">
        <v>1.0369999999999999</v>
      </c>
      <c r="H489" s="98">
        <v>1.001182873440656</v>
      </c>
      <c r="I489" s="7"/>
      <c r="J489" s="5"/>
      <c r="K489" s="3">
        <v>1</v>
      </c>
      <c r="L489" s="5">
        <f t="shared" si="92"/>
        <v>1732341</v>
      </c>
      <c r="M489" s="3"/>
      <c r="N489" s="5"/>
      <c r="O489" s="3"/>
      <c r="P489" s="5"/>
      <c r="Q489" s="3"/>
      <c r="R489" s="6"/>
      <c r="S489" s="7"/>
      <c r="T489" s="3"/>
    </row>
    <row r="490" spans="1:20" ht="31.5" x14ac:dyDescent="0.25">
      <c r="A490" s="1"/>
      <c r="B490" s="62">
        <v>20</v>
      </c>
      <c r="C490" s="41" t="s">
        <v>369</v>
      </c>
      <c r="D490" s="3" t="s">
        <v>402</v>
      </c>
      <c r="E490" s="25">
        <v>1.3560000000000001</v>
      </c>
      <c r="F490" s="25">
        <v>1</v>
      </c>
      <c r="G490" s="25">
        <v>1.0369999999999999</v>
      </c>
      <c r="H490" s="98">
        <v>1</v>
      </c>
      <c r="I490" s="7"/>
      <c r="J490" s="5"/>
      <c r="K490" s="3">
        <v>1</v>
      </c>
      <c r="L490" s="5">
        <f t="shared" si="92"/>
        <v>1730295</v>
      </c>
      <c r="M490" s="3"/>
      <c r="N490" s="5"/>
      <c r="O490" s="3"/>
      <c r="P490" s="5"/>
      <c r="Q490" s="3"/>
      <c r="R490" s="6"/>
      <c r="S490" s="7"/>
      <c r="T490" s="3"/>
    </row>
    <row r="491" spans="1:20" ht="31.5" x14ac:dyDescent="0.25">
      <c r="A491" s="1"/>
      <c r="B491" s="97">
        <v>21</v>
      </c>
      <c r="C491" s="41" t="s">
        <v>371</v>
      </c>
      <c r="D491" s="3" t="s">
        <v>402</v>
      </c>
      <c r="E491" s="25">
        <v>1.3560000000000001</v>
      </c>
      <c r="F491" s="25">
        <v>1</v>
      </c>
      <c r="G491" s="25">
        <v>1.0369999999999999</v>
      </c>
      <c r="H491" s="98">
        <v>1.0014558442346537</v>
      </c>
      <c r="I491" s="7"/>
      <c r="J491" s="5"/>
      <c r="K491" s="3">
        <v>1</v>
      </c>
      <c r="L491" s="5">
        <f t="shared" si="92"/>
        <v>1732814</v>
      </c>
      <c r="M491" s="3"/>
      <c r="N491" s="5"/>
      <c r="O491" s="3"/>
      <c r="P491" s="5"/>
      <c r="Q491" s="3"/>
      <c r="R491" s="6"/>
      <c r="S491" s="7"/>
      <c r="T491" s="3"/>
    </row>
    <row r="492" spans="1:20" ht="31.5" x14ac:dyDescent="0.25">
      <c r="A492" s="1"/>
      <c r="B492" s="62">
        <v>22</v>
      </c>
      <c r="C492" s="41" t="s">
        <v>370</v>
      </c>
      <c r="D492" s="3" t="s">
        <v>402</v>
      </c>
      <c r="E492" s="25">
        <v>1.3560000000000001</v>
      </c>
      <c r="F492" s="25">
        <v>1</v>
      </c>
      <c r="G492" s="25">
        <v>1.0369999999999999</v>
      </c>
      <c r="H492" s="98">
        <v>1.0011601258744895</v>
      </c>
      <c r="I492" s="7"/>
      <c r="J492" s="5"/>
      <c r="K492" s="3">
        <v>1</v>
      </c>
      <c r="L492" s="5">
        <f t="shared" si="92"/>
        <v>1732302</v>
      </c>
      <c r="M492" s="3"/>
      <c r="N492" s="5"/>
      <c r="O492" s="3"/>
      <c r="P492" s="5"/>
      <c r="Q492" s="3"/>
      <c r="R492" s="6"/>
      <c r="S492" s="7"/>
      <c r="T492" s="3"/>
    </row>
    <row r="493" spans="1:20" ht="31.5" x14ac:dyDescent="0.25">
      <c r="A493" s="1"/>
      <c r="B493" s="97">
        <v>23</v>
      </c>
      <c r="C493" s="41" t="s">
        <v>372</v>
      </c>
      <c r="D493" s="3" t="s">
        <v>402</v>
      </c>
      <c r="E493" s="25">
        <v>1.3560000000000001</v>
      </c>
      <c r="F493" s="25">
        <v>1</v>
      </c>
      <c r="G493" s="25">
        <v>1.0369999999999999</v>
      </c>
      <c r="H493" s="98">
        <v>1.0032074068294714</v>
      </c>
      <c r="I493" s="7"/>
      <c r="J493" s="5"/>
      <c r="K493" s="3">
        <v>1</v>
      </c>
      <c r="L493" s="5">
        <f t="shared" si="92"/>
        <v>1735844</v>
      </c>
      <c r="M493" s="3"/>
      <c r="N493" s="5"/>
      <c r="O493" s="3"/>
      <c r="P493" s="5"/>
      <c r="Q493" s="3"/>
      <c r="R493" s="6"/>
      <c r="S493" s="7"/>
      <c r="T493" s="3"/>
    </row>
    <row r="494" spans="1:20" ht="31.5" x14ac:dyDescent="0.25">
      <c r="A494" s="1"/>
      <c r="B494" s="62">
        <v>24</v>
      </c>
      <c r="C494" s="41" t="s">
        <v>373</v>
      </c>
      <c r="D494" s="3" t="s">
        <v>402</v>
      </c>
      <c r="E494" s="25">
        <v>1.3560000000000001</v>
      </c>
      <c r="F494" s="25">
        <v>1</v>
      </c>
      <c r="G494" s="25">
        <v>1.0369999999999999</v>
      </c>
      <c r="H494" s="98">
        <v>1.0021837663519804</v>
      </c>
      <c r="I494" s="7"/>
      <c r="J494" s="5"/>
      <c r="K494" s="3">
        <v>1</v>
      </c>
      <c r="L494" s="5">
        <f t="shared" si="92"/>
        <v>1734073</v>
      </c>
      <c r="M494" s="3"/>
      <c r="N494" s="5"/>
      <c r="O494" s="3"/>
      <c r="P494" s="5"/>
      <c r="Q494" s="3"/>
      <c r="R494" s="6"/>
      <c r="S494" s="7"/>
      <c r="T494" s="3"/>
    </row>
    <row r="495" spans="1:20" ht="31.5" x14ac:dyDescent="0.25">
      <c r="A495" s="1"/>
      <c r="B495" s="97">
        <v>25</v>
      </c>
      <c r="C495" s="41" t="s">
        <v>374</v>
      </c>
      <c r="D495" s="3" t="s">
        <v>402</v>
      </c>
      <c r="E495" s="25">
        <v>1.3560000000000001</v>
      </c>
      <c r="F495" s="25">
        <v>1</v>
      </c>
      <c r="G495" s="25">
        <v>1.0369999999999999</v>
      </c>
      <c r="H495" s="98">
        <v>1.0032983970941372</v>
      </c>
      <c r="I495" s="7"/>
      <c r="J495" s="5"/>
      <c r="K495" s="3">
        <v>1</v>
      </c>
      <c r="L495" s="5">
        <f t="shared" si="92"/>
        <v>1736002</v>
      </c>
      <c r="M495" s="3"/>
      <c r="N495" s="5"/>
      <c r="O495" s="3"/>
      <c r="P495" s="5"/>
      <c r="Q495" s="3"/>
      <c r="R495" s="6"/>
      <c r="S495" s="7"/>
      <c r="T495" s="3"/>
    </row>
    <row r="496" spans="1:20" s="28" customFormat="1" ht="48" customHeight="1" x14ac:dyDescent="0.25">
      <c r="A496" s="44">
        <v>28</v>
      </c>
      <c r="B496" s="113" t="s">
        <v>220</v>
      </c>
      <c r="C496" s="114"/>
      <c r="D496" s="45"/>
      <c r="E496" s="4"/>
      <c r="F496" s="25"/>
      <c r="G496" s="25"/>
      <c r="H496" s="98"/>
      <c r="I496" s="45">
        <f>I498+I499+I500+I501+I502+I503</f>
        <v>2</v>
      </c>
      <c r="J496" s="36">
        <f>J498+J499+J500+J501+J502+J503</f>
        <v>2762829</v>
      </c>
      <c r="K496" s="45">
        <f t="shared" ref="K496:R496" si="94">K498+K499+K500+K501+K502+K503</f>
        <v>4</v>
      </c>
      <c r="L496" s="36">
        <f t="shared" si="94"/>
        <v>7370550</v>
      </c>
      <c r="M496" s="45">
        <f t="shared" si="94"/>
        <v>0</v>
      </c>
      <c r="N496" s="36">
        <f t="shared" si="94"/>
        <v>0</v>
      </c>
      <c r="O496" s="45">
        <f t="shared" si="94"/>
        <v>0</v>
      </c>
      <c r="P496" s="36">
        <f t="shared" si="94"/>
        <v>0</v>
      </c>
      <c r="Q496" s="45">
        <f t="shared" si="94"/>
        <v>0</v>
      </c>
      <c r="R496" s="36">
        <f t="shared" si="94"/>
        <v>0</v>
      </c>
      <c r="S496" s="26">
        <f>I496+K496+M496+O496+Q496</f>
        <v>6</v>
      </c>
      <c r="T496" s="22">
        <f>J496+L496+N496+P496+R496</f>
        <v>10133379</v>
      </c>
    </row>
    <row r="497" spans="1:20" s="39" customFormat="1" x14ac:dyDescent="0.25">
      <c r="A497" s="46"/>
      <c r="B497" s="30"/>
      <c r="C497" s="31"/>
      <c r="D497" s="49"/>
      <c r="E497" s="4">
        <v>1.4430000000000001</v>
      </c>
      <c r="F497" s="25">
        <v>1</v>
      </c>
      <c r="G497" s="25">
        <v>1.0369999999999999</v>
      </c>
      <c r="H497" s="98"/>
      <c r="I497" s="49"/>
      <c r="J497" s="34">
        <f>ROUND($J$7*E497*F497*G497,0)</f>
        <v>1380982</v>
      </c>
      <c r="K497" s="35"/>
      <c r="L497" s="34">
        <f>ROUND($L$7*E497*F497*G497,0)</f>
        <v>1841309</v>
      </c>
      <c r="M497" s="32"/>
      <c r="N497" s="34">
        <f>ROUND($N$7*E497*F497*G497,0)</f>
        <v>3682469</v>
      </c>
      <c r="O497" s="35"/>
      <c r="P497" s="36">
        <f>ROUND($P$7*E497*F497*G497,0)</f>
        <v>4350158</v>
      </c>
      <c r="Q497" s="32"/>
      <c r="R497" s="34">
        <f>ROUND($R$7*E497*F497*G497,0)</f>
        <v>4885228</v>
      </c>
      <c r="S497" s="37"/>
      <c r="T497" s="38"/>
    </row>
    <row r="498" spans="1:20" s="39" customFormat="1" ht="31.5" x14ac:dyDescent="0.25">
      <c r="A498" s="46"/>
      <c r="B498" s="97">
        <v>1</v>
      </c>
      <c r="C498" s="41" t="s">
        <v>65</v>
      </c>
      <c r="D498" s="3" t="s">
        <v>402</v>
      </c>
      <c r="E498" s="4">
        <v>1.4430000000000001</v>
      </c>
      <c r="F498" s="25">
        <v>1</v>
      </c>
      <c r="G498" s="25">
        <v>1.0369999999999999</v>
      </c>
      <c r="H498" s="98">
        <v>1.0003420174919007</v>
      </c>
      <c r="I498" s="9">
        <v>1</v>
      </c>
      <c r="J498" s="5">
        <f t="shared" ref="J498" si="95">ROUND($J$7*E498*F498*G498*H498,0)</f>
        <v>1381454</v>
      </c>
      <c r="K498" s="11"/>
      <c r="L498" s="5"/>
      <c r="M498" s="57"/>
      <c r="N498" s="87"/>
      <c r="O498" s="57"/>
      <c r="P498" s="87"/>
      <c r="Q498" s="57"/>
      <c r="R498" s="87"/>
      <c r="S498" s="37"/>
      <c r="T498" s="38"/>
    </row>
    <row r="499" spans="1:20" s="39" customFormat="1" ht="31.5" x14ac:dyDescent="0.25">
      <c r="A499" s="46"/>
      <c r="B499" s="97">
        <v>2</v>
      </c>
      <c r="C499" s="41" t="s">
        <v>398</v>
      </c>
      <c r="D499" s="3" t="s">
        <v>402</v>
      </c>
      <c r="E499" s="4">
        <v>1.4430000000000001</v>
      </c>
      <c r="F499" s="25">
        <v>1</v>
      </c>
      <c r="G499" s="25">
        <v>1.0369999999999999</v>
      </c>
      <c r="H499" s="98">
        <v>1.001068804855676</v>
      </c>
      <c r="I499" s="49"/>
      <c r="J499" s="5"/>
      <c r="K499" s="11">
        <v>1</v>
      </c>
      <c r="L499" s="5">
        <f t="shared" ref="L499" si="96">ROUND($L$7*E499*F499*G499*H499,0)</f>
        <v>1843277</v>
      </c>
      <c r="M499" s="57"/>
      <c r="N499" s="87"/>
      <c r="O499" s="57"/>
      <c r="P499" s="87"/>
      <c r="Q499" s="57"/>
      <c r="R499" s="87"/>
      <c r="S499" s="37"/>
      <c r="T499" s="38"/>
    </row>
    <row r="500" spans="1:20" ht="31.5" x14ac:dyDescent="0.25">
      <c r="A500" s="1"/>
      <c r="B500" s="97">
        <v>3</v>
      </c>
      <c r="C500" s="41" t="s">
        <v>66</v>
      </c>
      <c r="D500" s="3" t="s">
        <v>402</v>
      </c>
      <c r="E500" s="4">
        <v>1.4430000000000001</v>
      </c>
      <c r="F500" s="25">
        <v>1</v>
      </c>
      <c r="G500" s="25">
        <v>1.0369999999999999</v>
      </c>
      <c r="H500" s="98">
        <v>1.000285014576584</v>
      </c>
      <c r="I500" s="7">
        <v>1</v>
      </c>
      <c r="J500" s="5">
        <f t="shared" ref="J500" si="97">ROUND($J$7*E500*F500*G500*H500,0)</f>
        <v>1381375</v>
      </c>
      <c r="K500" s="3"/>
      <c r="L500" s="5"/>
      <c r="M500" s="3"/>
      <c r="N500" s="5"/>
      <c r="O500" s="3"/>
      <c r="P500" s="5"/>
      <c r="Q500" s="3"/>
      <c r="R500" s="6"/>
      <c r="S500" s="7"/>
      <c r="T500" s="3"/>
    </row>
    <row r="501" spans="1:20" ht="31.5" x14ac:dyDescent="0.25">
      <c r="A501" s="1"/>
      <c r="B501" s="97">
        <v>4</v>
      </c>
      <c r="C501" s="41" t="s">
        <v>64</v>
      </c>
      <c r="D501" s="3" t="s">
        <v>402</v>
      </c>
      <c r="E501" s="4">
        <v>1.4430000000000001</v>
      </c>
      <c r="F501" s="25">
        <v>1</v>
      </c>
      <c r="G501" s="25">
        <v>1.0369999999999999</v>
      </c>
      <c r="H501" s="98">
        <v>1.0018169682546492</v>
      </c>
      <c r="I501" s="7"/>
      <c r="J501" s="5"/>
      <c r="K501" s="3">
        <v>1</v>
      </c>
      <c r="L501" s="5">
        <f t="shared" ref="L501:L503" si="98">ROUND($L$7*E501*F501*G501*H501,0)</f>
        <v>1844655</v>
      </c>
      <c r="M501" s="3"/>
      <c r="N501" s="5"/>
      <c r="O501" s="3"/>
      <c r="P501" s="5"/>
      <c r="Q501" s="3"/>
      <c r="R501" s="6"/>
      <c r="S501" s="7"/>
      <c r="T501" s="3"/>
    </row>
    <row r="502" spans="1:20" ht="31.5" x14ac:dyDescent="0.25">
      <c r="A502" s="1"/>
      <c r="B502" s="97">
        <v>5</v>
      </c>
      <c r="C502" s="41" t="s">
        <v>62</v>
      </c>
      <c r="D502" s="3" t="s">
        <v>402</v>
      </c>
      <c r="E502" s="4">
        <v>1.4430000000000001</v>
      </c>
      <c r="F502" s="25">
        <v>1</v>
      </c>
      <c r="G502" s="25">
        <v>1.0369999999999999</v>
      </c>
      <c r="H502" s="98">
        <v>1</v>
      </c>
      <c r="I502" s="7"/>
      <c r="J502" s="5"/>
      <c r="K502" s="3">
        <v>1</v>
      </c>
      <c r="L502" s="5">
        <f t="shared" si="98"/>
        <v>1841309</v>
      </c>
      <c r="M502" s="3"/>
      <c r="N502" s="5"/>
      <c r="O502" s="3"/>
      <c r="P502" s="5"/>
      <c r="Q502" s="3"/>
      <c r="R502" s="6"/>
      <c r="S502" s="7"/>
      <c r="T502" s="3"/>
    </row>
    <row r="503" spans="1:20" ht="31.5" x14ac:dyDescent="0.25">
      <c r="A503" s="1"/>
      <c r="B503" s="97">
        <v>6</v>
      </c>
      <c r="C503" s="41" t="s">
        <v>63</v>
      </c>
      <c r="D503" s="3" t="s">
        <v>402</v>
      </c>
      <c r="E503" s="4">
        <v>1.4430000000000001</v>
      </c>
      <c r="F503" s="25">
        <v>1</v>
      </c>
      <c r="G503" s="25">
        <v>1.0369999999999999</v>
      </c>
      <c r="H503" s="98">
        <v>1</v>
      </c>
      <c r="I503" s="9"/>
      <c r="J503" s="10"/>
      <c r="K503" s="3">
        <v>1</v>
      </c>
      <c r="L503" s="5">
        <f t="shared" si="98"/>
        <v>1841309</v>
      </c>
      <c r="M503" s="11"/>
      <c r="N503" s="10"/>
      <c r="O503" s="11"/>
      <c r="P503" s="10"/>
      <c r="Q503" s="11"/>
      <c r="R503" s="52"/>
      <c r="S503" s="7"/>
      <c r="T503" s="3"/>
    </row>
    <row r="504" spans="1:20" s="28" customFormat="1" ht="51.75" customHeight="1" x14ac:dyDescent="0.25">
      <c r="A504" s="44">
        <v>29</v>
      </c>
      <c r="B504" s="113" t="s">
        <v>221</v>
      </c>
      <c r="C504" s="114"/>
      <c r="D504" s="45"/>
      <c r="E504" s="4"/>
      <c r="F504" s="25"/>
      <c r="G504" s="25"/>
      <c r="H504" s="98"/>
      <c r="I504" s="45">
        <f>I506+I507+I508+I509+I510+I511+I512+I513</f>
        <v>0</v>
      </c>
      <c r="J504" s="36">
        <f>J506+J507+J508+J509+J510+J511+J512+J513</f>
        <v>0</v>
      </c>
      <c r="K504" s="45">
        <f t="shared" ref="K504:R504" si="99">K506+K507+K508+K509+K510+K511+K512+K513</f>
        <v>8</v>
      </c>
      <c r="L504" s="36">
        <f t="shared" si="99"/>
        <v>14574897</v>
      </c>
      <c r="M504" s="45">
        <f t="shared" si="99"/>
        <v>0</v>
      </c>
      <c r="N504" s="36">
        <f t="shared" si="99"/>
        <v>0</v>
      </c>
      <c r="O504" s="45">
        <f t="shared" si="99"/>
        <v>0</v>
      </c>
      <c r="P504" s="36">
        <f t="shared" si="99"/>
        <v>0</v>
      </c>
      <c r="Q504" s="45">
        <f t="shared" si="99"/>
        <v>0</v>
      </c>
      <c r="R504" s="36">
        <f t="shared" si="99"/>
        <v>0</v>
      </c>
      <c r="S504" s="26">
        <f>I504+K504+M504+O504+Q504</f>
        <v>8</v>
      </c>
      <c r="T504" s="22">
        <f>J504+L504+N504+P504+R504</f>
        <v>14574897</v>
      </c>
    </row>
    <row r="505" spans="1:20" s="39" customFormat="1" x14ac:dyDescent="0.25">
      <c r="A505" s="46"/>
      <c r="B505" s="67"/>
      <c r="C505" s="31"/>
      <c r="D505" s="49"/>
      <c r="E505" s="4">
        <v>1.427</v>
      </c>
      <c r="F505" s="25">
        <v>1</v>
      </c>
      <c r="G505" s="25">
        <v>1.0369999999999999</v>
      </c>
      <c r="H505" s="98"/>
      <c r="I505" s="49"/>
      <c r="J505" s="34">
        <f>ROUND($J$7*E505*F505*G505,0)</f>
        <v>1365670</v>
      </c>
      <c r="K505" s="35"/>
      <c r="L505" s="34">
        <f>ROUND($L$7*E505*F505*G505,0)</f>
        <v>1820893</v>
      </c>
      <c r="M505" s="32"/>
      <c r="N505" s="34">
        <f>ROUND($N$7*E505*F505*G505,0)</f>
        <v>3641637</v>
      </c>
      <c r="O505" s="35"/>
      <c r="P505" s="36">
        <f>ROUND($P$7*E505*F505*G505,0)</f>
        <v>4301924</v>
      </c>
      <c r="Q505" s="32"/>
      <c r="R505" s="34">
        <f>ROUND($R$7*E505*F505*G505,0)</f>
        <v>4831060</v>
      </c>
      <c r="S505" s="37"/>
      <c r="T505" s="38"/>
    </row>
    <row r="506" spans="1:20" ht="32.25" customHeight="1" x14ac:dyDescent="0.25">
      <c r="A506" s="1"/>
      <c r="B506" s="97">
        <v>1</v>
      </c>
      <c r="C506" s="88" t="s">
        <v>487</v>
      </c>
      <c r="D506" s="3" t="s">
        <v>402</v>
      </c>
      <c r="E506" s="4">
        <v>1.427</v>
      </c>
      <c r="F506" s="25">
        <v>1</v>
      </c>
      <c r="G506" s="25">
        <v>1.0369999999999999</v>
      </c>
      <c r="H506" s="98">
        <v>1.0020102663912707</v>
      </c>
      <c r="I506" s="7"/>
      <c r="J506" s="5"/>
      <c r="K506" s="3">
        <v>1</v>
      </c>
      <c r="L506" s="5">
        <f t="shared" ref="L506:L513" si="100">ROUND($L$7*E506*F506*G506*H506,0)</f>
        <v>1824553</v>
      </c>
      <c r="M506" s="3"/>
      <c r="N506" s="5"/>
      <c r="O506" s="3"/>
      <c r="P506" s="5"/>
      <c r="Q506" s="3"/>
      <c r="R506" s="6"/>
      <c r="S506" s="7"/>
      <c r="T506" s="3"/>
    </row>
    <row r="507" spans="1:20" ht="31.5" x14ac:dyDescent="0.25">
      <c r="A507" s="1"/>
      <c r="B507" s="62">
        <v>2</v>
      </c>
      <c r="C507" s="88" t="s">
        <v>488</v>
      </c>
      <c r="D507" s="3" t="s">
        <v>402</v>
      </c>
      <c r="E507" s="4">
        <v>1.427</v>
      </c>
      <c r="F507" s="25">
        <v>1</v>
      </c>
      <c r="G507" s="25">
        <v>1.0369999999999999</v>
      </c>
      <c r="H507" s="98">
        <v>1.0006700887970901</v>
      </c>
      <c r="I507" s="7"/>
      <c r="J507" s="5"/>
      <c r="K507" s="3">
        <v>1</v>
      </c>
      <c r="L507" s="5">
        <f t="shared" si="100"/>
        <v>1822113</v>
      </c>
      <c r="M507" s="3"/>
      <c r="N507" s="5"/>
      <c r="O507" s="3"/>
      <c r="P507" s="5"/>
      <c r="Q507" s="3"/>
      <c r="R507" s="6"/>
      <c r="S507" s="7"/>
      <c r="T507" s="3"/>
    </row>
    <row r="508" spans="1:20" ht="31.5" x14ac:dyDescent="0.25">
      <c r="A508" s="1"/>
      <c r="B508" s="97">
        <v>3</v>
      </c>
      <c r="C508" s="41" t="s">
        <v>119</v>
      </c>
      <c r="D508" s="3" t="s">
        <v>402</v>
      </c>
      <c r="E508" s="4">
        <v>1.427</v>
      </c>
      <c r="F508" s="25">
        <v>1</v>
      </c>
      <c r="G508" s="25">
        <v>1.0369999999999999</v>
      </c>
      <c r="H508" s="98">
        <v>1.0008430149382748</v>
      </c>
      <c r="I508" s="7"/>
      <c r="J508" s="5"/>
      <c r="K508" s="3">
        <v>1</v>
      </c>
      <c r="L508" s="5">
        <f t="shared" si="100"/>
        <v>1822428</v>
      </c>
      <c r="M508" s="3"/>
      <c r="N508" s="5"/>
      <c r="O508" s="3"/>
      <c r="P508" s="5"/>
      <c r="Q508" s="3"/>
      <c r="R508" s="6"/>
      <c r="S508" s="7"/>
      <c r="T508" s="3"/>
    </row>
    <row r="509" spans="1:20" ht="31.5" x14ac:dyDescent="0.25">
      <c r="A509" s="1"/>
      <c r="B509" s="62">
        <v>4</v>
      </c>
      <c r="C509" s="88" t="s">
        <v>118</v>
      </c>
      <c r="D509" s="3" t="s">
        <v>402</v>
      </c>
      <c r="E509" s="4">
        <v>1.427</v>
      </c>
      <c r="F509" s="25">
        <v>1</v>
      </c>
      <c r="G509" s="25">
        <v>1.0369999999999999</v>
      </c>
      <c r="H509" s="98">
        <v>1</v>
      </c>
      <c r="I509" s="7"/>
      <c r="J509" s="5"/>
      <c r="K509" s="3">
        <v>1</v>
      </c>
      <c r="L509" s="5">
        <f t="shared" si="100"/>
        <v>1820893</v>
      </c>
      <c r="M509" s="3"/>
      <c r="N509" s="5"/>
      <c r="O509" s="3"/>
      <c r="P509" s="5"/>
      <c r="Q509" s="3"/>
      <c r="R509" s="6"/>
      <c r="S509" s="7"/>
      <c r="T509" s="3"/>
    </row>
    <row r="510" spans="1:20" ht="31.5" x14ac:dyDescent="0.25">
      <c r="A510" s="1"/>
      <c r="B510" s="97">
        <v>5</v>
      </c>
      <c r="C510" s="88" t="s">
        <v>117</v>
      </c>
      <c r="D510" s="3" t="s">
        <v>402</v>
      </c>
      <c r="E510" s="4">
        <v>1.427</v>
      </c>
      <c r="F510" s="25">
        <v>1</v>
      </c>
      <c r="G510" s="25">
        <v>1.0369999999999999</v>
      </c>
      <c r="H510" s="98">
        <v>1.0007349361000344</v>
      </c>
      <c r="I510" s="7"/>
      <c r="J510" s="5"/>
      <c r="K510" s="3">
        <v>1</v>
      </c>
      <c r="L510" s="5">
        <f t="shared" si="100"/>
        <v>1822231</v>
      </c>
      <c r="M510" s="3"/>
      <c r="N510" s="5"/>
      <c r="O510" s="3"/>
      <c r="P510" s="5"/>
      <c r="Q510" s="3"/>
      <c r="R510" s="6"/>
      <c r="S510" s="7"/>
      <c r="T510" s="3"/>
    </row>
    <row r="511" spans="1:20" ht="31.5" x14ac:dyDescent="0.25">
      <c r="A511" s="1"/>
      <c r="B511" s="62">
        <v>6</v>
      </c>
      <c r="C511" s="41" t="s">
        <v>120</v>
      </c>
      <c r="D511" s="3" t="s">
        <v>402</v>
      </c>
      <c r="E511" s="4">
        <v>1.427</v>
      </c>
      <c r="F511" s="25">
        <v>1</v>
      </c>
      <c r="G511" s="25">
        <v>1.0369999999999999</v>
      </c>
      <c r="H511" s="98">
        <v>1</v>
      </c>
      <c r="I511" s="7"/>
      <c r="J511" s="5"/>
      <c r="K511" s="3">
        <v>1</v>
      </c>
      <c r="L511" s="5">
        <f t="shared" si="100"/>
        <v>1820893</v>
      </c>
      <c r="M511" s="3"/>
      <c r="N511" s="5"/>
      <c r="O511" s="3"/>
      <c r="P511" s="5"/>
      <c r="Q511" s="3"/>
      <c r="R511" s="6"/>
      <c r="S511" s="7"/>
      <c r="T511" s="3"/>
    </row>
    <row r="512" spans="1:20" ht="31.5" x14ac:dyDescent="0.25">
      <c r="A512" s="1"/>
      <c r="B512" s="97">
        <v>7</v>
      </c>
      <c r="C512" s="41" t="s">
        <v>411</v>
      </c>
      <c r="D512" s="3" t="s">
        <v>402</v>
      </c>
      <c r="E512" s="4">
        <v>1.427</v>
      </c>
      <c r="F512" s="25">
        <v>1</v>
      </c>
      <c r="G512" s="25">
        <v>1.0369999999999999</v>
      </c>
      <c r="H512" s="98">
        <v>1</v>
      </c>
      <c r="I512" s="9"/>
      <c r="J512" s="10"/>
      <c r="K512" s="11">
        <v>1</v>
      </c>
      <c r="L512" s="5">
        <f t="shared" si="100"/>
        <v>1820893</v>
      </c>
      <c r="M512" s="3"/>
      <c r="N512" s="5"/>
      <c r="O512" s="11"/>
      <c r="P512" s="10"/>
      <c r="Q512" s="11"/>
      <c r="R512" s="52"/>
      <c r="S512" s="7"/>
      <c r="T512" s="3"/>
    </row>
    <row r="513" spans="1:20" ht="31.5" x14ac:dyDescent="0.25">
      <c r="A513" s="1"/>
      <c r="B513" s="62">
        <v>8</v>
      </c>
      <c r="C513" s="41" t="s">
        <v>412</v>
      </c>
      <c r="D513" s="3" t="s">
        <v>402</v>
      </c>
      <c r="E513" s="4">
        <v>1.427</v>
      </c>
      <c r="F513" s="25">
        <v>1</v>
      </c>
      <c r="G513" s="25">
        <v>1.0369999999999999</v>
      </c>
      <c r="H513" s="98">
        <v>1</v>
      </c>
      <c r="I513" s="9"/>
      <c r="J513" s="5"/>
      <c r="K513" s="11">
        <v>1</v>
      </c>
      <c r="L513" s="5">
        <f t="shared" si="100"/>
        <v>1820893</v>
      </c>
      <c r="M513" s="3"/>
      <c r="N513" s="5"/>
      <c r="O513" s="11"/>
      <c r="P513" s="10"/>
      <c r="Q513" s="11"/>
      <c r="R513" s="52"/>
      <c r="S513" s="7"/>
      <c r="T513" s="3"/>
    </row>
    <row r="514" spans="1:20" s="28" customFormat="1" ht="50.25" customHeight="1" x14ac:dyDescent="0.25">
      <c r="A514" s="44">
        <v>30</v>
      </c>
      <c r="B514" s="113" t="s">
        <v>222</v>
      </c>
      <c r="C514" s="114"/>
      <c r="D514" s="45"/>
      <c r="E514" s="4"/>
      <c r="F514" s="25"/>
      <c r="G514" s="25"/>
      <c r="H514" s="98"/>
      <c r="I514" s="45">
        <f>I516+I517+I518+I519+I520+I521+I522+I523+I524+I525+I526</f>
        <v>1</v>
      </c>
      <c r="J514" s="36">
        <f>J516+J517+J518+J519+J521+J522+J523+J524+J525+J526</f>
        <v>1292491</v>
      </c>
      <c r="K514" s="45">
        <f t="shared" ref="K514" si="101">K516+K517+K518+K519+K520+K521+K522+K523+K524+K525+K526</f>
        <v>10</v>
      </c>
      <c r="L514" s="36">
        <f t="shared" ref="L514" si="102">L516+L517+L518+L519+L521+L522+L523+L524+L525+L526</f>
        <v>15527282</v>
      </c>
      <c r="M514" s="45">
        <f t="shared" ref="M514" si="103">M516+M517+M518+M519+M520+M521+M522+M523+M524+M525+M526</f>
        <v>0</v>
      </c>
      <c r="N514" s="36">
        <f t="shared" ref="N514" si="104">N516+N517+N518+N519+N521+N522+N523+N524+N525+N526</f>
        <v>0</v>
      </c>
      <c r="O514" s="45">
        <f t="shared" ref="O514" si="105">O516+O517+O518+O519+O520+O521+O522+O523+O524+O525+O526</f>
        <v>0</v>
      </c>
      <c r="P514" s="36">
        <f t="shared" ref="P514" si="106">P516+P517+P518+P519+P521+P522+P523+P524+P525+P526</f>
        <v>0</v>
      </c>
      <c r="Q514" s="45">
        <f t="shared" ref="Q514" si="107">Q516+Q517+Q518+Q519+Q520+Q521+Q522+Q523+Q524+Q525+Q526</f>
        <v>0</v>
      </c>
      <c r="R514" s="36">
        <f t="shared" ref="R514" si="108">R516+R517+R518+R519+R521+R522+R523+R524+R525+R526</f>
        <v>0</v>
      </c>
      <c r="S514" s="26">
        <f>I514+K514+M514+O514+Q514</f>
        <v>11</v>
      </c>
      <c r="T514" s="22">
        <f>J514+L514+N514+P514+R514</f>
        <v>16819773</v>
      </c>
    </row>
    <row r="515" spans="1:20" s="39" customFormat="1" x14ac:dyDescent="0.25">
      <c r="A515" s="46"/>
      <c r="B515" s="67"/>
      <c r="C515" s="31"/>
      <c r="D515" s="49"/>
      <c r="E515" s="4">
        <v>1.35</v>
      </c>
      <c r="F515" s="25">
        <v>1</v>
      </c>
      <c r="G515" s="25">
        <v>1.0369999999999999</v>
      </c>
      <c r="H515" s="98"/>
      <c r="I515" s="49"/>
      <c r="J515" s="34">
        <f>ROUND($J$7*E515*F515*G515,0)</f>
        <v>1291979</v>
      </c>
      <c r="K515" s="35"/>
      <c r="L515" s="34">
        <f>ROUND($L$7*E515*F515*G515,0)</f>
        <v>1722638</v>
      </c>
      <c r="M515" s="32"/>
      <c r="N515" s="34">
        <f>ROUND($N$7*E515*F515*G515,0)</f>
        <v>3445137</v>
      </c>
      <c r="O515" s="35"/>
      <c r="P515" s="36">
        <f>ROUND($P$7*E515*F515*G515,0)</f>
        <v>4069795</v>
      </c>
      <c r="Q515" s="32"/>
      <c r="R515" s="34">
        <f>ROUND($R$7*E515*F515*G515,0)</f>
        <v>4570379</v>
      </c>
      <c r="S515" s="37"/>
      <c r="T515" s="38"/>
    </row>
    <row r="516" spans="1:20" ht="31.5" x14ac:dyDescent="0.25">
      <c r="A516" s="1"/>
      <c r="B516" s="97">
        <v>1</v>
      </c>
      <c r="C516" s="50" t="s">
        <v>57</v>
      </c>
      <c r="D516" s="3" t="s">
        <v>402</v>
      </c>
      <c r="E516" s="4">
        <v>1.35</v>
      </c>
      <c r="F516" s="25">
        <v>1</v>
      </c>
      <c r="G516" s="25">
        <v>1.0369999999999999</v>
      </c>
      <c r="H516" s="98">
        <v>1.001188131226642</v>
      </c>
      <c r="I516" s="7"/>
      <c r="J516" s="5"/>
      <c r="K516" s="3">
        <v>1</v>
      </c>
      <c r="L516" s="5">
        <f t="shared" ref="L516:L525" si="109">ROUND($L$7*E516*F516*G516*H516,0)</f>
        <v>1724685</v>
      </c>
      <c r="M516" s="3"/>
      <c r="N516" s="5"/>
      <c r="O516" s="3"/>
      <c r="P516" s="5"/>
      <c r="Q516" s="3"/>
      <c r="R516" s="6"/>
      <c r="S516" s="7"/>
      <c r="T516" s="3"/>
    </row>
    <row r="517" spans="1:20" ht="31.5" x14ac:dyDescent="0.25">
      <c r="A517" s="1"/>
      <c r="B517" s="97">
        <v>2</v>
      </c>
      <c r="C517" s="50" t="s">
        <v>58</v>
      </c>
      <c r="D517" s="3" t="s">
        <v>402</v>
      </c>
      <c r="E517" s="4">
        <v>1.35</v>
      </c>
      <c r="F517" s="25">
        <v>1</v>
      </c>
      <c r="G517" s="25">
        <v>1.0369999999999999</v>
      </c>
      <c r="H517" s="98">
        <v>1.0022620190661067</v>
      </c>
      <c r="I517" s="7"/>
      <c r="J517" s="5"/>
      <c r="K517" s="3">
        <v>1</v>
      </c>
      <c r="L517" s="5">
        <f t="shared" si="109"/>
        <v>1726535</v>
      </c>
      <c r="M517" s="3"/>
      <c r="N517" s="5"/>
      <c r="O517" s="3"/>
      <c r="P517" s="5"/>
      <c r="Q517" s="3"/>
      <c r="R517" s="6"/>
      <c r="S517" s="7"/>
      <c r="T517" s="3"/>
    </row>
    <row r="518" spans="1:20" ht="31.5" x14ac:dyDescent="0.25">
      <c r="A518" s="1"/>
      <c r="B518" s="97">
        <v>3</v>
      </c>
      <c r="C518" s="50" t="s">
        <v>59</v>
      </c>
      <c r="D518" s="3" t="s">
        <v>402</v>
      </c>
      <c r="E518" s="4">
        <v>1.35</v>
      </c>
      <c r="F518" s="25">
        <v>1</v>
      </c>
      <c r="G518" s="25">
        <v>1.0369999999999999</v>
      </c>
      <c r="H518" s="98">
        <v>1.001416618000996</v>
      </c>
      <c r="I518" s="7"/>
      <c r="J518" s="5"/>
      <c r="K518" s="3">
        <v>1</v>
      </c>
      <c r="L518" s="5">
        <f t="shared" si="109"/>
        <v>1725079</v>
      </c>
      <c r="M518" s="3"/>
      <c r="N518" s="5"/>
      <c r="O518" s="3"/>
      <c r="P518" s="5"/>
      <c r="Q518" s="3"/>
      <c r="R518" s="6"/>
      <c r="S518" s="7"/>
      <c r="T518" s="3"/>
    </row>
    <row r="519" spans="1:20" ht="31.5" x14ac:dyDescent="0.25">
      <c r="A519" s="1"/>
      <c r="B519" s="97">
        <v>4</v>
      </c>
      <c r="C519" s="50" t="s">
        <v>60</v>
      </c>
      <c r="D519" s="3" t="s">
        <v>402</v>
      </c>
      <c r="E519" s="4">
        <v>1.35</v>
      </c>
      <c r="F519" s="25">
        <v>1</v>
      </c>
      <c r="G519" s="25">
        <v>1.0369999999999999</v>
      </c>
      <c r="H519" s="98">
        <v>1</v>
      </c>
      <c r="I519" s="7"/>
      <c r="J519" s="5"/>
      <c r="K519" s="3">
        <v>1</v>
      </c>
      <c r="L519" s="5">
        <f t="shared" si="109"/>
        <v>1722638</v>
      </c>
      <c r="M519" s="3"/>
      <c r="N519" s="5"/>
      <c r="O519" s="3"/>
      <c r="P519" s="5"/>
      <c r="Q519" s="3"/>
      <c r="R519" s="6"/>
      <c r="S519" s="7"/>
      <c r="T519" s="3"/>
    </row>
    <row r="520" spans="1:20" ht="31.5" x14ac:dyDescent="0.25">
      <c r="A520" s="1"/>
      <c r="B520" s="97">
        <v>5</v>
      </c>
      <c r="C520" s="50" t="s">
        <v>413</v>
      </c>
      <c r="D520" s="3" t="s">
        <v>402</v>
      </c>
      <c r="E520" s="4">
        <v>1.35</v>
      </c>
      <c r="F520" s="25">
        <v>1</v>
      </c>
      <c r="G520" s="25">
        <v>1.0369999999999999</v>
      </c>
      <c r="H520" s="98">
        <v>1.002056380969188</v>
      </c>
      <c r="I520" s="7"/>
      <c r="J520" s="5"/>
      <c r="K520" s="3">
        <v>1</v>
      </c>
      <c r="L520" s="5">
        <f t="shared" si="109"/>
        <v>1726181</v>
      </c>
      <c r="M520" s="3"/>
      <c r="N520" s="5"/>
      <c r="O520" s="3"/>
      <c r="P520" s="5"/>
      <c r="Q520" s="3"/>
      <c r="R520" s="6"/>
      <c r="S520" s="7"/>
      <c r="T520" s="3"/>
    </row>
    <row r="521" spans="1:20" ht="31.5" x14ac:dyDescent="0.25">
      <c r="A521" s="105"/>
      <c r="B521" s="97">
        <v>6</v>
      </c>
      <c r="C521" s="50" t="s">
        <v>61</v>
      </c>
      <c r="D521" s="3" t="s">
        <v>402</v>
      </c>
      <c r="E521" s="4">
        <v>1.35</v>
      </c>
      <c r="F521" s="25">
        <v>1</v>
      </c>
      <c r="G521" s="25">
        <v>1.0369999999999999</v>
      </c>
      <c r="H521" s="98">
        <v>1.0023991111307193</v>
      </c>
      <c r="I521" s="7"/>
      <c r="J521" s="5"/>
      <c r="K521" s="3">
        <v>1</v>
      </c>
      <c r="L521" s="5">
        <f t="shared" si="109"/>
        <v>1726771</v>
      </c>
      <c r="M521" s="3"/>
      <c r="N521" s="5"/>
      <c r="O521" s="3"/>
      <c r="P521" s="5"/>
      <c r="Q521" s="3"/>
      <c r="R521" s="6"/>
      <c r="S521" s="7"/>
      <c r="T521" s="3"/>
    </row>
    <row r="522" spans="1:20" ht="31.5" x14ac:dyDescent="0.25">
      <c r="A522" s="105"/>
      <c r="B522" s="97">
        <v>7</v>
      </c>
      <c r="C522" s="89" t="s">
        <v>444</v>
      </c>
      <c r="D522" s="3" t="s">
        <v>402</v>
      </c>
      <c r="E522" s="4">
        <v>1.35</v>
      </c>
      <c r="F522" s="25">
        <v>1</v>
      </c>
      <c r="G522" s="25">
        <v>1.0369999999999999</v>
      </c>
      <c r="H522" s="98">
        <v>1.0019421375820108</v>
      </c>
      <c r="I522" s="9"/>
      <c r="J522" s="10"/>
      <c r="K522" s="11">
        <v>1</v>
      </c>
      <c r="L522" s="5">
        <f t="shared" si="109"/>
        <v>1725984</v>
      </c>
      <c r="M522" s="11"/>
      <c r="N522" s="10"/>
      <c r="O522" s="11"/>
      <c r="P522" s="10"/>
      <c r="Q522" s="11"/>
      <c r="R522" s="52"/>
      <c r="S522" s="9"/>
      <c r="T522" s="3"/>
    </row>
    <row r="523" spans="1:20" ht="31.5" x14ac:dyDescent="0.25">
      <c r="A523" s="105"/>
      <c r="B523" s="97">
        <v>8</v>
      </c>
      <c r="C523" s="89" t="s">
        <v>445</v>
      </c>
      <c r="D523" s="3" t="s">
        <v>402</v>
      </c>
      <c r="E523" s="4">
        <v>1.35</v>
      </c>
      <c r="F523" s="25">
        <v>1</v>
      </c>
      <c r="G523" s="25">
        <v>1.0369999999999999</v>
      </c>
      <c r="H523" s="98">
        <v>1.002764689969686</v>
      </c>
      <c r="I523" s="9"/>
      <c r="J523" s="10"/>
      <c r="K523" s="11">
        <v>1</v>
      </c>
      <c r="L523" s="5">
        <f t="shared" si="109"/>
        <v>1727401</v>
      </c>
      <c r="M523" s="11"/>
      <c r="N523" s="5"/>
      <c r="O523" s="11"/>
      <c r="P523" s="10"/>
      <c r="Q523" s="11"/>
      <c r="R523" s="52"/>
      <c r="S523" s="9"/>
      <c r="T523" s="3"/>
    </row>
    <row r="524" spans="1:20" ht="31.5" x14ac:dyDescent="0.25">
      <c r="A524" s="105"/>
      <c r="B524" s="97">
        <v>9</v>
      </c>
      <c r="C524" s="89" t="s">
        <v>446</v>
      </c>
      <c r="D524" s="3" t="s">
        <v>402</v>
      </c>
      <c r="E524" s="4">
        <v>1.35</v>
      </c>
      <c r="F524" s="25">
        <v>1</v>
      </c>
      <c r="G524" s="25">
        <v>1.0369999999999999</v>
      </c>
      <c r="H524" s="98">
        <v>1</v>
      </c>
      <c r="I524" s="9"/>
      <c r="J524" s="10"/>
      <c r="K524" s="11">
        <v>1</v>
      </c>
      <c r="L524" s="5">
        <f t="shared" si="109"/>
        <v>1722638</v>
      </c>
      <c r="M524" s="11"/>
      <c r="N524" s="5"/>
      <c r="O524" s="11"/>
      <c r="P524" s="10"/>
      <c r="Q524" s="11"/>
      <c r="R524" s="52"/>
      <c r="S524" s="9"/>
      <c r="T524" s="3"/>
    </row>
    <row r="525" spans="1:20" ht="31.5" x14ac:dyDescent="0.25">
      <c r="A525" s="105"/>
      <c r="B525" s="97">
        <v>10</v>
      </c>
      <c r="C525" s="89" t="s">
        <v>447</v>
      </c>
      <c r="D525" s="3" t="s">
        <v>402</v>
      </c>
      <c r="E525" s="4">
        <v>1.35</v>
      </c>
      <c r="F525" s="25">
        <v>1</v>
      </c>
      <c r="G525" s="25">
        <v>1.0369999999999999</v>
      </c>
      <c r="H525" s="98">
        <v>1.0016908021302213</v>
      </c>
      <c r="I525" s="9"/>
      <c r="J525" s="10"/>
      <c r="K525" s="9">
        <v>1</v>
      </c>
      <c r="L525" s="5">
        <f t="shared" si="109"/>
        <v>1725551</v>
      </c>
      <c r="M525" s="11"/>
      <c r="N525" s="10"/>
      <c r="O525" s="11"/>
      <c r="P525" s="10"/>
      <c r="Q525" s="11"/>
      <c r="R525" s="52"/>
      <c r="S525" s="9"/>
      <c r="T525" s="3"/>
    </row>
    <row r="526" spans="1:20" x14ac:dyDescent="0.25">
      <c r="A526" s="106"/>
      <c r="B526" s="97">
        <v>11</v>
      </c>
      <c r="C526" s="89" t="s">
        <v>486</v>
      </c>
      <c r="D526" s="3" t="s">
        <v>402</v>
      </c>
      <c r="E526" s="4">
        <v>1.35</v>
      </c>
      <c r="F526" s="25">
        <v>1</v>
      </c>
      <c r="G526" s="25">
        <v>1.0369999999999999</v>
      </c>
      <c r="H526" s="98">
        <v>1.0003960435889439</v>
      </c>
      <c r="I526" s="9">
        <v>1</v>
      </c>
      <c r="J526" s="5">
        <f t="shared" ref="J526" si="110">ROUND($J$7*E526*F526*G526*H526,0)</f>
        <v>1292491</v>
      </c>
      <c r="K526" s="11"/>
      <c r="L526" s="10"/>
      <c r="M526" s="11"/>
      <c r="N526" s="10"/>
      <c r="O526" s="11"/>
      <c r="P526" s="10"/>
      <c r="Q526" s="11"/>
      <c r="R526" s="52"/>
      <c r="S526" s="9"/>
      <c r="T526" s="3"/>
    </row>
    <row r="527" spans="1:20" ht="48.75" customHeight="1" x14ac:dyDescent="0.25">
      <c r="A527" s="44">
        <v>31</v>
      </c>
      <c r="B527" s="113" t="s">
        <v>441</v>
      </c>
      <c r="C527" s="114"/>
      <c r="D527" s="45"/>
      <c r="E527" s="4"/>
      <c r="F527" s="25"/>
      <c r="G527" s="25"/>
      <c r="H527" s="98"/>
      <c r="I527" s="45">
        <f>I529</f>
        <v>0</v>
      </c>
      <c r="J527" s="36">
        <f>J529</f>
        <v>0</v>
      </c>
      <c r="K527" s="45">
        <f t="shared" ref="K527:R527" si="111">K529</f>
        <v>1</v>
      </c>
      <c r="L527" s="36">
        <f t="shared" si="111"/>
        <v>1728503</v>
      </c>
      <c r="M527" s="45">
        <f t="shared" si="111"/>
        <v>0</v>
      </c>
      <c r="N527" s="36">
        <f t="shared" si="111"/>
        <v>0</v>
      </c>
      <c r="O527" s="45">
        <f t="shared" si="111"/>
        <v>0</v>
      </c>
      <c r="P527" s="36">
        <f t="shared" si="111"/>
        <v>0</v>
      </c>
      <c r="Q527" s="45">
        <f t="shared" si="111"/>
        <v>0</v>
      </c>
      <c r="R527" s="36">
        <f t="shared" si="111"/>
        <v>0</v>
      </c>
      <c r="S527" s="26">
        <f>I527+K527+M527+O527+Q527</f>
        <v>1</v>
      </c>
      <c r="T527" s="22">
        <f>J527+L527+N527+P527+R527</f>
        <v>1728503</v>
      </c>
    </row>
    <row r="528" spans="1:20" x14ac:dyDescent="0.25">
      <c r="A528" s="35"/>
      <c r="B528" s="67"/>
      <c r="C528" s="31"/>
      <c r="D528" s="49"/>
      <c r="E528" s="4">
        <v>1.35</v>
      </c>
      <c r="F528" s="25">
        <v>1</v>
      </c>
      <c r="G528" s="25">
        <v>1.0369999999999999</v>
      </c>
      <c r="H528" s="98"/>
      <c r="I528" s="49"/>
      <c r="J528" s="34">
        <f>ROUND($J$7*E528*F528*G528,0)</f>
        <v>1291979</v>
      </c>
      <c r="K528" s="35"/>
      <c r="L528" s="34">
        <f>ROUND($L$7*E528*F528*G528,0)</f>
        <v>1722638</v>
      </c>
      <c r="M528" s="32"/>
      <c r="N528" s="34">
        <f>ROUND($N$7*E528*F528*G528,0)</f>
        <v>3445137</v>
      </c>
      <c r="O528" s="35"/>
      <c r="P528" s="36">
        <f>ROUND($P$7*E528*F528*G528,0)</f>
        <v>4069795</v>
      </c>
      <c r="Q528" s="32"/>
      <c r="R528" s="34">
        <f>ROUND($R$7*E528*F528*G528,0)</f>
        <v>4570379</v>
      </c>
      <c r="S528" s="37"/>
      <c r="T528" s="38"/>
    </row>
    <row r="529" spans="1:20" ht="33" customHeight="1" x14ac:dyDescent="0.25">
      <c r="A529" s="3"/>
      <c r="B529" s="90">
        <v>1</v>
      </c>
      <c r="C529" s="50" t="s">
        <v>478</v>
      </c>
      <c r="D529" s="3" t="s">
        <v>402</v>
      </c>
      <c r="E529" s="4">
        <v>1.35</v>
      </c>
      <c r="F529" s="25">
        <v>1</v>
      </c>
      <c r="G529" s="25">
        <v>1.0369999999999999</v>
      </c>
      <c r="H529" s="98">
        <v>1.0034044529378778</v>
      </c>
      <c r="I529" s="7"/>
      <c r="J529" s="5"/>
      <c r="K529" s="3">
        <v>1</v>
      </c>
      <c r="L529" s="5">
        <f t="shared" ref="L529" si="112">ROUND($L$7*E529*F529*G529*H529,0)</f>
        <v>1728503</v>
      </c>
      <c r="M529" s="3"/>
      <c r="N529" s="5"/>
      <c r="O529" s="3"/>
      <c r="P529" s="5"/>
      <c r="Q529" s="3"/>
      <c r="R529" s="6"/>
      <c r="S529" s="7"/>
      <c r="T529" s="3"/>
    </row>
    <row r="530" spans="1:20" ht="48.75" customHeight="1" x14ac:dyDescent="0.25">
      <c r="A530" s="44">
        <v>32</v>
      </c>
      <c r="B530" s="113" t="s">
        <v>477</v>
      </c>
      <c r="C530" s="114"/>
      <c r="D530" s="45"/>
      <c r="E530" s="4"/>
      <c r="F530" s="25"/>
      <c r="G530" s="25"/>
      <c r="H530" s="98"/>
      <c r="I530" s="45">
        <f>I532</f>
        <v>0</v>
      </c>
      <c r="J530" s="36">
        <f>J532</f>
        <v>0</v>
      </c>
      <c r="K530" s="45">
        <f t="shared" ref="K530:R530" si="113">K532</f>
        <v>1</v>
      </c>
      <c r="L530" s="36">
        <f t="shared" si="113"/>
        <v>1729999</v>
      </c>
      <c r="M530" s="45">
        <f t="shared" si="113"/>
        <v>0</v>
      </c>
      <c r="N530" s="36">
        <f t="shared" si="113"/>
        <v>0</v>
      </c>
      <c r="O530" s="45">
        <f t="shared" si="113"/>
        <v>0</v>
      </c>
      <c r="P530" s="36">
        <f t="shared" si="113"/>
        <v>0</v>
      </c>
      <c r="Q530" s="45">
        <f t="shared" si="113"/>
        <v>0</v>
      </c>
      <c r="R530" s="36">
        <f t="shared" si="113"/>
        <v>0</v>
      </c>
      <c r="S530" s="26">
        <f>I530+K530+M530+O530+Q530</f>
        <v>1</v>
      </c>
      <c r="T530" s="22">
        <f>J530+L530+N530+P530+R530</f>
        <v>1729999</v>
      </c>
    </row>
    <row r="531" spans="1:20" x14ac:dyDescent="0.25">
      <c r="A531" s="35"/>
      <c r="B531" s="67"/>
      <c r="C531" s="31"/>
      <c r="D531" s="49"/>
      <c r="E531" s="4">
        <v>1.35</v>
      </c>
      <c r="F531" s="25">
        <v>1</v>
      </c>
      <c r="G531" s="25">
        <v>1.0369999999999999</v>
      </c>
      <c r="H531" s="98"/>
      <c r="I531" s="49"/>
      <c r="J531" s="34">
        <f>ROUND($J$7*E531*F531*G531,0)</f>
        <v>1291979</v>
      </c>
      <c r="K531" s="35"/>
      <c r="L531" s="34">
        <f>ROUND($L$7*E531*F531*G531,0)</f>
        <v>1722638</v>
      </c>
      <c r="M531" s="32"/>
      <c r="N531" s="34">
        <f>ROUND($N$7*E531*F531*G531,0)</f>
        <v>3445137</v>
      </c>
      <c r="O531" s="35"/>
      <c r="P531" s="36">
        <f>ROUND($P$7*E531*F531*G531,0)</f>
        <v>4069795</v>
      </c>
      <c r="Q531" s="32"/>
      <c r="R531" s="34">
        <f>ROUND($R$7*E531*F531*G531,0)</f>
        <v>4570379</v>
      </c>
      <c r="S531" s="37"/>
      <c r="T531" s="38"/>
    </row>
    <row r="532" spans="1:20" ht="32.25" customHeight="1" x14ac:dyDescent="0.25">
      <c r="A532" s="3"/>
      <c r="B532" s="90">
        <v>1</v>
      </c>
      <c r="C532" s="50" t="s">
        <v>481</v>
      </c>
      <c r="D532" s="3" t="s">
        <v>402</v>
      </c>
      <c r="E532" s="4">
        <v>1.35</v>
      </c>
      <c r="F532" s="25">
        <v>1</v>
      </c>
      <c r="G532" s="25">
        <v>1.0369999999999999</v>
      </c>
      <c r="H532" s="98">
        <v>1.0042727026804237</v>
      </c>
      <c r="I532" s="7"/>
      <c r="J532" s="5"/>
      <c r="K532" s="3">
        <v>1</v>
      </c>
      <c r="L532" s="5">
        <f t="shared" ref="L532" si="114">ROUND($L$7*E532*F532*G532*H532,0)</f>
        <v>1729999</v>
      </c>
      <c r="M532" s="3"/>
      <c r="N532" s="5"/>
      <c r="O532" s="3"/>
      <c r="P532" s="5"/>
      <c r="Q532" s="3"/>
      <c r="R532" s="6"/>
      <c r="S532" s="7"/>
      <c r="T532" s="3"/>
    </row>
    <row r="536" spans="1:20" x14ac:dyDescent="0.25">
      <c r="J536" s="17" t="s">
        <v>443</v>
      </c>
    </row>
  </sheetData>
  <autoFilter ref="A5:T532">
    <filterColumn colId="8" showButton="0"/>
    <filterColumn colId="10" showButton="0"/>
    <filterColumn colId="12" showButton="0"/>
    <filterColumn colId="14" showButton="0"/>
    <filterColumn colId="16" showButton="0"/>
    <filterColumn colId="18" showButton="0"/>
  </autoFilter>
  <mergeCells count="64">
    <mergeCell ref="B469:C469"/>
    <mergeCell ref="B225:C225"/>
    <mergeCell ref="B3:T3"/>
    <mergeCell ref="I5:J5"/>
    <mergeCell ref="K5:L5"/>
    <mergeCell ref="M5:N5"/>
    <mergeCell ref="O5:P5"/>
    <mergeCell ref="E5:E8"/>
    <mergeCell ref="N7:N8"/>
    <mergeCell ref="P7:P8"/>
    <mergeCell ref="R7:R8"/>
    <mergeCell ref="K6:K8"/>
    <mergeCell ref="L7:L8"/>
    <mergeCell ref="I6:I8"/>
    <mergeCell ref="F5:F8"/>
    <mergeCell ref="G5:G8"/>
    <mergeCell ref="B136:C136"/>
    <mergeCell ref="B504:C504"/>
    <mergeCell ref="B514:C514"/>
    <mergeCell ref="M6:M8"/>
    <mergeCell ref="B10:C10"/>
    <mergeCell ref="B496:C496"/>
    <mergeCell ref="B362:C362"/>
    <mergeCell ref="B146:C146"/>
    <mergeCell ref="B177:C177"/>
    <mergeCell ref="B350:C350"/>
    <mergeCell ref="B304:C304"/>
    <mergeCell ref="B322:C322"/>
    <mergeCell ref="B382:C382"/>
    <mergeCell ref="B396:C396"/>
    <mergeCell ref="B434:C434"/>
    <mergeCell ref="B452:C452"/>
    <mergeCell ref="S5:T5"/>
    <mergeCell ref="B5:B8"/>
    <mergeCell ref="J7:J8"/>
    <mergeCell ref="B530:C530"/>
    <mergeCell ref="D5:D8"/>
    <mergeCell ref="B193:C193"/>
    <mergeCell ref="B205:C205"/>
    <mergeCell ref="B44:C44"/>
    <mergeCell ref="B68:C68"/>
    <mergeCell ref="B111:C111"/>
    <mergeCell ref="B9:C9"/>
    <mergeCell ref="B26:C26"/>
    <mergeCell ref="B98:C98"/>
    <mergeCell ref="B107:C107"/>
    <mergeCell ref="C5:C8"/>
    <mergeCell ref="B527:C527"/>
    <mergeCell ref="K1:T1"/>
    <mergeCell ref="K2:T2"/>
    <mergeCell ref="H5:H8"/>
    <mergeCell ref="A521:A526"/>
    <mergeCell ref="O6:O8"/>
    <mergeCell ref="Q6:Q8"/>
    <mergeCell ref="S6:T6"/>
    <mergeCell ref="T7:T8"/>
    <mergeCell ref="S7:S8"/>
    <mergeCell ref="A5:A8"/>
    <mergeCell ref="B248:C248"/>
    <mergeCell ref="B269:C269"/>
    <mergeCell ref="B123:C123"/>
    <mergeCell ref="B287:C287"/>
    <mergeCell ref="B88:C88"/>
    <mergeCell ref="Q5:R5"/>
  </mergeCells>
  <pageMargins left="0" right="0" top="0" bottom="0" header="0" footer="0"/>
  <pageSetup paperSize="9" scale="4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Буданова Ольга Александровна</cp:lastModifiedBy>
  <cp:lastPrinted>2024-03-20T09:48:54Z</cp:lastPrinted>
  <dcterms:created xsi:type="dcterms:W3CDTF">2019-12-18T23:28:33Z</dcterms:created>
  <dcterms:modified xsi:type="dcterms:W3CDTF">2024-03-21T02:12:27Z</dcterms:modified>
</cp:coreProperties>
</file>